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ian\Documents\Horsham Joggers\Races\Improve your time trial 2024\"/>
    </mc:Choice>
  </mc:AlternateContent>
  <bookViews>
    <workbookView xWindow="0" yWindow="0" windowWidth="20490" windowHeight="6555" activeTab="1"/>
  </bookViews>
  <sheets>
    <sheet name="Time Trial 2024_05_14 Results" sheetId="1" r:id="rId1"/>
    <sheet name="Time Trial 2024_06_11 Results" sheetId="2" r:id="rId2"/>
  </sheets>
  <calcPr calcId="152511"/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2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R70" i="2"/>
  <c r="T70" i="2" s="1"/>
  <c r="R71" i="2"/>
  <c r="T71" i="2" s="1"/>
  <c r="R72" i="2"/>
  <c r="T72" i="2" s="1"/>
  <c r="R73" i="2"/>
  <c r="T73" i="2" s="1"/>
  <c r="R74" i="2"/>
  <c r="T74" i="2" s="1"/>
  <c r="R75" i="2"/>
  <c r="T75" i="2" s="1"/>
  <c r="R76" i="2"/>
  <c r="T76" i="2" s="1"/>
  <c r="R77" i="2"/>
  <c r="T77" i="2" s="1"/>
  <c r="R78" i="2"/>
  <c r="T78" i="2" s="1"/>
  <c r="R79" i="2"/>
  <c r="T79" i="2" s="1"/>
  <c r="R80" i="2"/>
  <c r="T80" i="2" s="1"/>
  <c r="R81" i="2"/>
  <c r="T81" i="2" s="1"/>
  <c r="R82" i="2"/>
  <c r="T82" i="2" s="1"/>
  <c r="R83" i="2"/>
  <c r="T83" i="2" s="1"/>
  <c r="R84" i="2"/>
  <c r="T84" i="2" s="1"/>
  <c r="R85" i="2"/>
  <c r="T85" i="2" s="1"/>
  <c r="R86" i="2"/>
  <c r="T86" i="2" s="1"/>
  <c r="R87" i="2"/>
  <c r="T87" i="2" s="1"/>
  <c r="R88" i="2"/>
  <c r="T88" i="2" s="1"/>
  <c r="R89" i="2"/>
  <c r="T89" i="2" s="1"/>
  <c r="R90" i="2"/>
  <c r="T90" i="2" s="1"/>
  <c r="R91" i="2"/>
  <c r="T91" i="2" s="1"/>
  <c r="R92" i="2"/>
  <c r="T92" i="2" s="1"/>
  <c r="R93" i="2"/>
  <c r="T93" i="2" s="1"/>
  <c r="R94" i="2"/>
  <c r="T94" i="2" s="1"/>
  <c r="R95" i="2"/>
  <c r="T95" i="2" s="1"/>
  <c r="R96" i="2"/>
  <c r="T96" i="2" s="1"/>
  <c r="R97" i="2"/>
  <c r="T97" i="2" s="1"/>
  <c r="R98" i="2"/>
  <c r="T98" i="2" s="1"/>
  <c r="R99" i="2"/>
  <c r="T99" i="2" s="1"/>
  <c r="R100" i="2"/>
  <c r="T100" i="2" s="1"/>
  <c r="R101" i="2"/>
  <c r="T101" i="2" s="1"/>
  <c r="R102" i="2"/>
  <c r="T102" i="2" s="1"/>
  <c r="R103" i="2"/>
  <c r="T103" i="2" s="1"/>
  <c r="R104" i="2"/>
  <c r="T104" i="2" s="1"/>
  <c r="R105" i="2"/>
  <c r="T105" i="2" s="1"/>
  <c r="R106" i="2"/>
  <c r="T106" i="2" s="1"/>
  <c r="R107" i="2"/>
  <c r="T107" i="2" s="1"/>
  <c r="R108" i="2"/>
  <c r="T108" i="2" s="1"/>
  <c r="R109" i="2"/>
  <c r="T109" i="2" s="1"/>
  <c r="R110" i="2"/>
  <c r="T110" i="2" s="1"/>
  <c r="R111" i="2"/>
  <c r="T111" i="2" s="1"/>
  <c r="N2" i="1"/>
  <c r="N3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2" i="2"/>
  <c r="K3" i="2"/>
  <c r="P3" i="2" s="1"/>
  <c r="K4" i="2"/>
  <c r="M4" i="2" s="1"/>
  <c r="K5" i="2"/>
  <c r="P5" i="2" s="1"/>
  <c r="K6" i="2"/>
  <c r="P6" i="2" s="1"/>
  <c r="K7" i="2"/>
  <c r="P7" i="2" s="1"/>
  <c r="Q7" i="2" s="1"/>
  <c r="R7" i="2" s="1"/>
  <c r="T7" i="2" s="1"/>
  <c r="K8" i="2"/>
  <c r="M8" i="2" s="1"/>
  <c r="K9" i="2"/>
  <c r="P9" i="2" s="1"/>
  <c r="K10" i="2"/>
  <c r="P10" i="2" s="1"/>
  <c r="Q10" i="2" s="1"/>
  <c r="S10" i="2" s="1"/>
  <c r="K11" i="2"/>
  <c r="P11" i="2" s="1"/>
  <c r="Q11" i="2" s="1"/>
  <c r="S11" i="2" s="1"/>
  <c r="K12" i="2"/>
  <c r="M12" i="2" s="1"/>
  <c r="K13" i="2"/>
  <c r="P13" i="2" s="1"/>
  <c r="Q13" i="2" s="1"/>
  <c r="R13" i="2" s="1"/>
  <c r="T13" i="2" s="1"/>
  <c r="K14" i="2"/>
  <c r="P14" i="2" s="1"/>
  <c r="Q14" i="2" s="1"/>
  <c r="S14" i="2" s="1"/>
  <c r="K15" i="2"/>
  <c r="P15" i="2" s="1"/>
  <c r="Q15" i="2" s="1"/>
  <c r="R15" i="2" s="1"/>
  <c r="T15" i="2" s="1"/>
  <c r="K16" i="2"/>
  <c r="M16" i="2" s="1"/>
  <c r="K17" i="2"/>
  <c r="P17" i="2" s="1"/>
  <c r="K18" i="2"/>
  <c r="P18" i="2" s="1"/>
  <c r="Q18" i="2" s="1"/>
  <c r="R18" i="2" s="1"/>
  <c r="T18" i="2" s="1"/>
  <c r="K19" i="2"/>
  <c r="P19" i="2" s="1"/>
  <c r="K20" i="2"/>
  <c r="P20" i="2" s="1"/>
  <c r="Q20" i="2" s="1"/>
  <c r="S20" i="2" s="1"/>
  <c r="K21" i="2"/>
  <c r="M21" i="2" s="1"/>
  <c r="K22" i="2"/>
  <c r="P22" i="2" s="1"/>
  <c r="K23" i="2"/>
  <c r="P23" i="2" s="1"/>
  <c r="Q23" i="2" s="1"/>
  <c r="S23" i="2" s="1"/>
  <c r="K24" i="2"/>
  <c r="M24" i="2" s="1"/>
  <c r="K25" i="2"/>
  <c r="M25" i="2" s="1"/>
  <c r="K26" i="2"/>
  <c r="P26" i="2" s="1"/>
  <c r="K27" i="2"/>
  <c r="P27" i="2" s="1"/>
  <c r="K28" i="2"/>
  <c r="M28" i="2" s="1"/>
  <c r="K29" i="2"/>
  <c r="M29" i="2" s="1"/>
  <c r="K30" i="2"/>
  <c r="P30" i="2" s="1"/>
  <c r="Q30" i="2" s="1"/>
  <c r="R30" i="2" s="1"/>
  <c r="T30" i="2" s="1"/>
  <c r="K31" i="2"/>
  <c r="P31" i="2" s="1"/>
  <c r="K32" i="2"/>
  <c r="M32" i="2" s="1"/>
  <c r="K33" i="2"/>
  <c r="M33" i="2" s="1"/>
  <c r="K34" i="2"/>
  <c r="P34" i="2" s="1"/>
  <c r="Q34" i="2" s="1"/>
  <c r="R34" i="2" s="1"/>
  <c r="T34" i="2" s="1"/>
  <c r="K35" i="2"/>
  <c r="P35" i="2" s="1"/>
  <c r="Q35" i="2" s="1"/>
  <c r="R35" i="2" s="1"/>
  <c r="T35" i="2" s="1"/>
  <c r="K36" i="2"/>
  <c r="P36" i="2" s="1"/>
  <c r="Q36" i="2" s="1"/>
  <c r="S36" i="2" s="1"/>
  <c r="K37" i="2"/>
  <c r="M37" i="2" s="1"/>
  <c r="K38" i="2"/>
  <c r="P38" i="2" s="1"/>
  <c r="Q38" i="2" s="1"/>
  <c r="R38" i="2" s="1"/>
  <c r="T38" i="2" s="1"/>
  <c r="K39" i="2"/>
  <c r="P39" i="2" s="1"/>
  <c r="K40" i="2"/>
  <c r="M40" i="2" s="1"/>
  <c r="K41" i="2"/>
  <c r="M41" i="2" s="1"/>
  <c r="K42" i="2"/>
  <c r="P42" i="2" s="1"/>
  <c r="Q42" i="2" s="1"/>
  <c r="S42" i="2" s="1"/>
  <c r="K43" i="2"/>
  <c r="P43" i="2" s="1"/>
  <c r="Q43" i="2" s="1"/>
  <c r="S43" i="2" s="1"/>
  <c r="K44" i="2"/>
  <c r="P44" i="2" s="1"/>
  <c r="Q44" i="2" s="1"/>
  <c r="S44" i="2" s="1"/>
  <c r="K45" i="2"/>
  <c r="M45" i="2" s="1"/>
  <c r="K46" i="2"/>
  <c r="P46" i="2" s="1"/>
  <c r="Q46" i="2" s="1"/>
  <c r="S46" i="2" s="1"/>
  <c r="K47" i="2"/>
  <c r="P47" i="2" s="1"/>
  <c r="Q47" i="2" s="1"/>
  <c r="S47" i="2" s="1"/>
  <c r="K48" i="2"/>
  <c r="M48" i="2" s="1"/>
  <c r="K49" i="2"/>
  <c r="M49" i="2" s="1"/>
  <c r="K50" i="2"/>
  <c r="P50" i="2" s="1"/>
  <c r="K51" i="2"/>
  <c r="P51" i="2" s="1"/>
  <c r="K52" i="2"/>
  <c r="M52" i="2" s="1"/>
  <c r="K53" i="2"/>
  <c r="M53" i="2" s="1"/>
  <c r="K54" i="2"/>
  <c r="P54" i="2" s="1"/>
  <c r="Q54" i="2" s="1"/>
  <c r="S54" i="2" s="1"/>
  <c r="K55" i="2"/>
  <c r="P55" i="2" s="1"/>
  <c r="K56" i="2"/>
  <c r="P56" i="2" s="1"/>
  <c r="K57" i="2"/>
  <c r="M57" i="2" s="1"/>
  <c r="K58" i="2"/>
  <c r="P58" i="2" s="1"/>
  <c r="Q58" i="2" s="1"/>
  <c r="R58" i="2" s="1"/>
  <c r="T58" i="2" s="1"/>
  <c r="K59" i="2"/>
  <c r="P59" i="2" s="1"/>
  <c r="Q59" i="2" s="1"/>
  <c r="R59" i="2" s="1"/>
  <c r="T59" i="2" s="1"/>
  <c r="K60" i="2"/>
  <c r="M60" i="2" s="1"/>
  <c r="K61" i="2"/>
  <c r="M61" i="2" s="1"/>
  <c r="K62" i="2"/>
  <c r="P62" i="2" s="1"/>
  <c r="K63" i="2"/>
  <c r="P63" i="2" s="1"/>
  <c r="Q63" i="2" s="1"/>
  <c r="S63" i="2" s="1"/>
  <c r="K64" i="2"/>
  <c r="M64" i="2" s="1"/>
  <c r="K65" i="2"/>
  <c r="M65" i="2" s="1"/>
  <c r="K66" i="2"/>
  <c r="P66" i="2" s="1"/>
  <c r="Q66" i="2" s="1"/>
  <c r="R66" i="2" s="1"/>
  <c r="T66" i="2" s="1"/>
  <c r="K67" i="2"/>
  <c r="P67" i="2" s="1"/>
  <c r="K68" i="2"/>
  <c r="P68" i="2" s="1"/>
  <c r="K69" i="2"/>
  <c r="M69" i="2" s="1"/>
  <c r="K2" i="2"/>
  <c r="P2" i="2" s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3" i="2"/>
  <c r="G2" i="2"/>
  <c r="S58" i="2" l="1"/>
  <c r="S35" i="2"/>
  <c r="R54" i="2"/>
  <c r="T54" i="2" s="1"/>
  <c r="S7" i="2"/>
  <c r="P69" i="2"/>
  <c r="Q69" i="2" s="1"/>
  <c r="R69" i="2" s="1"/>
  <c r="S13" i="2"/>
  <c r="R23" i="2"/>
  <c r="T23" i="2" s="1"/>
  <c r="S66" i="2"/>
  <c r="S34" i="2"/>
  <c r="M7" i="2"/>
  <c r="R14" i="2"/>
  <c r="T14" i="2" s="1"/>
  <c r="S59" i="2"/>
  <c r="S18" i="2"/>
  <c r="O4" i="1"/>
  <c r="R44" i="2"/>
  <c r="T44" i="2" s="1"/>
  <c r="O2" i="1"/>
  <c r="O47" i="1"/>
  <c r="R43" i="2"/>
  <c r="T43" i="2" s="1"/>
  <c r="R20" i="2"/>
  <c r="T20" i="2" s="1"/>
  <c r="O67" i="1"/>
  <c r="O35" i="1"/>
  <c r="R63" i="2"/>
  <c r="T63" i="2" s="1"/>
  <c r="R47" i="2"/>
  <c r="T47" i="2" s="1"/>
  <c r="R42" i="2"/>
  <c r="T42" i="2" s="1"/>
  <c r="R11" i="2"/>
  <c r="T11" i="2" s="1"/>
  <c r="S38" i="2"/>
  <c r="S30" i="2"/>
  <c r="S15" i="2"/>
  <c r="O12" i="1"/>
  <c r="O51" i="1"/>
  <c r="R36" i="2"/>
  <c r="T36" i="2" s="1"/>
  <c r="O43" i="1"/>
  <c r="O63" i="1"/>
  <c r="O3" i="1"/>
  <c r="R46" i="2"/>
  <c r="T46" i="2" s="1"/>
  <c r="R10" i="2"/>
  <c r="T10" i="2" s="1"/>
  <c r="O75" i="1"/>
  <c r="O59" i="1"/>
  <c r="O19" i="1"/>
  <c r="O31" i="1"/>
  <c r="O11" i="1"/>
  <c r="O23" i="1"/>
  <c r="O7" i="1"/>
  <c r="O15" i="1"/>
  <c r="O27" i="1"/>
  <c r="O71" i="1"/>
  <c r="O55" i="1"/>
  <c r="O39" i="1"/>
  <c r="P65" i="2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O22" i="1"/>
  <c r="O18" i="1"/>
  <c r="O14" i="1"/>
  <c r="O10" i="1"/>
  <c r="O6" i="1"/>
  <c r="P49" i="2"/>
  <c r="Q49" i="2" s="1"/>
  <c r="O73" i="1"/>
  <c r="O69" i="1"/>
  <c r="O65" i="1"/>
  <c r="O61" i="1"/>
  <c r="O57" i="1"/>
  <c r="O53" i="1"/>
  <c r="O49" i="1"/>
  <c r="O45" i="1"/>
  <c r="O41" i="1"/>
  <c r="O37" i="1"/>
  <c r="O33" i="1"/>
  <c r="O29" i="1"/>
  <c r="O25" i="1"/>
  <c r="O21" i="1"/>
  <c r="O17" i="1"/>
  <c r="O13" i="1"/>
  <c r="O9" i="1"/>
  <c r="O5" i="1"/>
  <c r="P33" i="2"/>
  <c r="Q33" i="2" s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24" i="1"/>
  <c r="O20" i="1"/>
  <c r="O16" i="1"/>
  <c r="O8" i="1"/>
  <c r="M3" i="2"/>
  <c r="Q3" i="2" s="1"/>
  <c r="R3" i="2" s="1"/>
  <c r="P61" i="2"/>
  <c r="Q61" i="2" s="1"/>
  <c r="R61" i="2" s="1"/>
  <c r="P45" i="2"/>
  <c r="Q45" i="2" s="1"/>
  <c r="S45" i="2" s="1"/>
  <c r="P29" i="2"/>
  <c r="Q29" i="2" s="1"/>
  <c r="S29" i="2" s="1"/>
  <c r="M15" i="2"/>
  <c r="P57" i="2"/>
  <c r="Q57" i="2" s="1"/>
  <c r="P41" i="2"/>
  <c r="Q41" i="2" s="1"/>
  <c r="S41" i="2" s="1"/>
  <c r="P25" i="2"/>
  <c r="Q25" i="2" s="1"/>
  <c r="Q65" i="2"/>
  <c r="R65" i="2" s="1"/>
  <c r="M11" i="2"/>
  <c r="P53" i="2"/>
  <c r="Q53" i="2" s="1"/>
  <c r="S53" i="2" s="1"/>
  <c r="P37" i="2"/>
  <c r="Q37" i="2" s="1"/>
  <c r="R37" i="2" s="1"/>
  <c r="P21" i="2"/>
  <c r="Q21" i="2" s="1"/>
  <c r="S21" i="2" s="1"/>
  <c r="M68" i="2"/>
  <c r="Q68" i="2" s="1"/>
  <c r="R68" i="2" s="1"/>
  <c r="M56" i="2"/>
  <c r="Q56" i="2" s="1"/>
  <c r="R56" i="2" s="1"/>
  <c r="M44" i="2"/>
  <c r="M36" i="2"/>
  <c r="M20" i="2"/>
  <c r="P16" i="2"/>
  <c r="Q16" i="2" s="1"/>
  <c r="R16" i="2" s="1"/>
  <c r="M67" i="2"/>
  <c r="Q67" i="2" s="1"/>
  <c r="R67" i="2" s="1"/>
  <c r="M63" i="2"/>
  <c r="M59" i="2"/>
  <c r="M55" i="2"/>
  <c r="Q55" i="2" s="1"/>
  <c r="R55" i="2" s="1"/>
  <c r="M51" i="2"/>
  <c r="Q51" i="2" s="1"/>
  <c r="R51" i="2" s="1"/>
  <c r="M47" i="2"/>
  <c r="M43" i="2"/>
  <c r="M39" i="2"/>
  <c r="Q39" i="2" s="1"/>
  <c r="R39" i="2" s="1"/>
  <c r="M35" i="2"/>
  <c r="M31" i="2"/>
  <c r="Q31" i="2" s="1"/>
  <c r="R31" i="2" s="1"/>
  <c r="M27" i="2"/>
  <c r="Q27" i="2" s="1"/>
  <c r="R27" i="2" s="1"/>
  <c r="M23" i="2"/>
  <c r="M19" i="2"/>
  <c r="Q19" i="2" s="1"/>
  <c r="R19" i="2" s="1"/>
  <c r="M14" i="2"/>
  <c r="M10" i="2"/>
  <c r="M6" i="2"/>
  <c r="Q6" i="2" s="1"/>
  <c r="R6" i="2" s="1"/>
  <c r="P64" i="2"/>
  <c r="Q64" i="2" s="1"/>
  <c r="R64" i="2" s="1"/>
  <c r="P60" i="2"/>
  <c r="Q60" i="2" s="1"/>
  <c r="S60" i="2" s="1"/>
  <c r="P52" i="2"/>
  <c r="Q52" i="2" s="1"/>
  <c r="R52" i="2" s="1"/>
  <c r="P48" i="2"/>
  <c r="Q48" i="2" s="1"/>
  <c r="R48" i="2" s="1"/>
  <c r="P40" i="2"/>
  <c r="Q40" i="2" s="1"/>
  <c r="S40" i="2" s="1"/>
  <c r="P32" i="2"/>
  <c r="Q32" i="2" s="1"/>
  <c r="R32" i="2" s="1"/>
  <c r="P28" i="2"/>
  <c r="Q28" i="2" s="1"/>
  <c r="R28" i="2" s="1"/>
  <c r="P24" i="2"/>
  <c r="Q24" i="2" s="1"/>
  <c r="S24" i="2" s="1"/>
  <c r="P8" i="2"/>
  <c r="Q8" i="2" s="1"/>
  <c r="R8" i="2" s="1"/>
  <c r="M2" i="2"/>
  <c r="Q2" i="2" s="1"/>
  <c r="M66" i="2"/>
  <c r="M62" i="2"/>
  <c r="Q62" i="2" s="1"/>
  <c r="R62" i="2" s="1"/>
  <c r="M58" i="2"/>
  <c r="M54" i="2"/>
  <c r="M50" i="2"/>
  <c r="Q50" i="2" s="1"/>
  <c r="R50" i="2" s="1"/>
  <c r="M46" i="2"/>
  <c r="M42" i="2"/>
  <c r="M38" i="2"/>
  <c r="M34" i="2"/>
  <c r="M30" i="2"/>
  <c r="M26" i="2"/>
  <c r="Q26" i="2" s="1"/>
  <c r="R26" i="2" s="1"/>
  <c r="M22" i="2"/>
  <c r="Q22" i="2" s="1"/>
  <c r="R22" i="2" s="1"/>
  <c r="M18" i="2"/>
  <c r="M13" i="2"/>
  <c r="M9" i="2"/>
  <c r="Q9" i="2" s="1"/>
  <c r="R9" i="2" s="1"/>
  <c r="M5" i="2"/>
  <c r="Q5" i="2" s="1"/>
  <c r="R5" i="2" s="1"/>
  <c r="P12" i="2"/>
  <c r="Q12" i="2" s="1"/>
  <c r="S12" i="2" s="1"/>
  <c r="P4" i="2"/>
  <c r="Q4" i="2" s="1"/>
  <c r="S4" i="2" s="1"/>
  <c r="M17" i="2"/>
  <c r="Q17" i="2" s="1"/>
  <c r="R17" i="2" s="1"/>
  <c r="S57" i="2" l="1"/>
  <c r="S25" i="2"/>
  <c r="S49" i="2"/>
  <c r="P62" i="1"/>
  <c r="P3" i="1"/>
  <c r="N71" i="2" s="1"/>
  <c r="M71" i="2" s="1"/>
  <c r="P4" i="1"/>
  <c r="N72" i="2" s="1"/>
  <c r="M72" i="2" s="1"/>
  <c r="P29" i="1"/>
  <c r="N97" i="2" s="1"/>
  <c r="M97" i="2" s="1"/>
  <c r="P51" i="1"/>
  <c r="P19" i="1"/>
  <c r="N87" i="2" s="1"/>
  <c r="M87" i="2" s="1"/>
  <c r="P2" i="1"/>
  <c r="N70" i="2" s="1"/>
  <c r="M70" i="2" s="1"/>
  <c r="R2" i="2"/>
  <c r="S6" i="2"/>
  <c r="S22" i="2"/>
  <c r="S26" i="2"/>
  <c r="S50" i="2"/>
  <c r="S62" i="2"/>
  <c r="S2" i="2"/>
  <c r="S37" i="2"/>
  <c r="S65" i="2"/>
  <c r="S3" i="2"/>
  <c r="S19" i="2"/>
  <c r="S27" i="2"/>
  <c r="S31" i="2"/>
  <c r="S39" i="2"/>
  <c r="S51" i="2"/>
  <c r="S55" i="2"/>
  <c r="S67" i="2"/>
  <c r="S9" i="2"/>
  <c r="S61" i="2"/>
  <c r="S8" i="2"/>
  <c r="S16" i="2"/>
  <c r="S28" i="2"/>
  <c r="S32" i="2"/>
  <c r="S48" i="2"/>
  <c r="S52" i="2"/>
  <c r="S56" i="2"/>
  <c r="S64" i="2"/>
  <c r="S68" i="2"/>
  <c r="S5" i="2"/>
  <c r="S17" i="2"/>
  <c r="S33" i="2"/>
  <c r="S69" i="2"/>
  <c r="R33" i="2"/>
  <c r="R25" i="2"/>
  <c r="R41" i="2"/>
  <c r="T41" i="2" s="1"/>
  <c r="R45" i="2"/>
  <c r="T45" i="2" s="1"/>
  <c r="P61" i="1"/>
  <c r="P44" i="1"/>
  <c r="R4" i="2"/>
  <c r="T4" i="2" s="1"/>
  <c r="R53" i="2"/>
  <c r="T53" i="2" s="1"/>
  <c r="R29" i="2"/>
  <c r="T29" i="2" s="1"/>
  <c r="P47" i="1"/>
  <c r="R12" i="2"/>
  <c r="T12" i="2" s="1"/>
  <c r="R60" i="2"/>
  <c r="T60" i="2" s="1"/>
  <c r="R21" i="2"/>
  <c r="T21" i="2" s="1"/>
  <c r="R57" i="2"/>
  <c r="P12" i="1"/>
  <c r="N80" i="2" s="1"/>
  <c r="M80" i="2" s="1"/>
  <c r="R24" i="2"/>
  <c r="T24" i="2" s="1"/>
  <c r="R49" i="2"/>
  <c r="R40" i="2"/>
  <c r="T40" i="2" s="1"/>
  <c r="P30" i="1"/>
  <c r="N98" i="2" s="1"/>
  <c r="M98" i="2" s="1"/>
  <c r="P33" i="1"/>
  <c r="N101" i="2" s="1"/>
  <c r="M101" i="2" s="1"/>
  <c r="P74" i="1"/>
  <c r="P63" i="1"/>
  <c r="P45" i="1"/>
  <c r="P35" i="1"/>
  <c r="N103" i="2" s="1"/>
  <c r="M103" i="2" s="1"/>
  <c r="P67" i="1"/>
  <c r="P52" i="1"/>
  <c r="P5" i="1"/>
  <c r="N73" i="2" s="1"/>
  <c r="M73" i="2" s="1"/>
  <c r="P72" i="1"/>
  <c r="P32" i="1"/>
  <c r="N100" i="2" s="1"/>
  <c r="M100" i="2" s="1"/>
  <c r="P75" i="1"/>
  <c r="P59" i="1"/>
  <c r="P43" i="1"/>
  <c r="N111" i="2" s="1"/>
  <c r="M111" i="2" s="1"/>
  <c r="P27" i="1"/>
  <c r="N95" i="2" s="1"/>
  <c r="M95" i="2" s="1"/>
  <c r="P11" i="1"/>
  <c r="N79" i="2" s="1"/>
  <c r="M79" i="2" s="1"/>
  <c r="P56" i="1"/>
  <c r="P24" i="1"/>
  <c r="N92" i="2" s="1"/>
  <c r="M92" i="2" s="1"/>
  <c r="P70" i="1"/>
  <c r="P54" i="1"/>
  <c r="P38" i="1"/>
  <c r="N106" i="2" s="1"/>
  <c r="M106" i="2" s="1"/>
  <c r="P22" i="1"/>
  <c r="N90" i="2" s="1"/>
  <c r="M90" i="2" s="1"/>
  <c r="P6" i="1"/>
  <c r="N74" i="2" s="1"/>
  <c r="M74" i="2" s="1"/>
  <c r="P73" i="1"/>
  <c r="P57" i="1"/>
  <c r="P41" i="1"/>
  <c r="N109" i="2" s="1"/>
  <c r="M109" i="2" s="1"/>
  <c r="P25" i="1"/>
  <c r="N93" i="2" s="1"/>
  <c r="M93" i="2" s="1"/>
  <c r="P9" i="1"/>
  <c r="N77" i="2" s="1"/>
  <c r="M77" i="2" s="1"/>
  <c r="P20" i="1"/>
  <c r="N88" i="2" s="1"/>
  <c r="M88" i="2" s="1"/>
  <c r="P55" i="1"/>
  <c r="P23" i="1"/>
  <c r="N91" i="2" s="1"/>
  <c r="M91" i="2" s="1"/>
  <c r="P48" i="1"/>
  <c r="P66" i="1"/>
  <c r="P34" i="1"/>
  <c r="N102" i="2" s="1"/>
  <c r="M102" i="2" s="1"/>
  <c r="P60" i="1"/>
  <c r="P71" i="1"/>
  <c r="P39" i="1"/>
  <c r="N107" i="2" s="1"/>
  <c r="M107" i="2" s="1"/>
  <c r="P7" i="1"/>
  <c r="N75" i="2" s="1"/>
  <c r="M75" i="2" s="1"/>
  <c r="P16" i="1"/>
  <c r="N84" i="2" s="1"/>
  <c r="M84" i="2" s="1"/>
  <c r="P50" i="1"/>
  <c r="P18" i="1"/>
  <c r="N86" i="2" s="1"/>
  <c r="M86" i="2" s="1"/>
  <c r="P69" i="1"/>
  <c r="P53" i="1"/>
  <c r="P37" i="1"/>
  <c r="N105" i="2" s="1"/>
  <c r="M105" i="2" s="1"/>
  <c r="P21" i="1"/>
  <c r="N89" i="2" s="1"/>
  <c r="M89" i="2" s="1"/>
  <c r="P65" i="1"/>
  <c r="P10" i="1"/>
  <c r="N78" i="2" s="1"/>
  <c r="M78" i="2" s="1"/>
  <c r="P42" i="1"/>
  <c r="N110" i="2" s="1"/>
  <c r="M110" i="2" s="1"/>
  <c r="P68" i="1"/>
  <c r="P31" i="1"/>
  <c r="N99" i="2" s="1"/>
  <c r="M99" i="2" s="1"/>
  <c r="P40" i="1"/>
  <c r="N108" i="2" s="1"/>
  <c r="M108" i="2" s="1"/>
  <c r="P13" i="1"/>
  <c r="N81" i="2" s="1"/>
  <c r="M81" i="2" s="1"/>
  <c r="P64" i="1"/>
  <c r="P14" i="1"/>
  <c r="N82" i="2" s="1"/>
  <c r="M82" i="2" s="1"/>
  <c r="P46" i="1"/>
  <c r="P8" i="1"/>
  <c r="N76" i="2" s="1"/>
  <c r="M76" i="2" s="1"/>
  <c r="P17" i="1"/>
  <c r="N85" i="2" s="1"/>
  <c r="M85" i="2" s="1"/>
  <c r="P49" i="1"/>
  <c r="P76" i="1"/>
  <c r="P26" i="1"/>
  <c r="N94" i="2" s="1"/>
  <c r="M94" i="2" s="1"/>
  <c r="P58" i="1"/>
  <c r="P36" i="1"/>
  <c r="N104" i="2" s="1"/>
  <c r="M104" i="2" s="1"/>
  <c r="P15" i="1"/>
  <c r="N83" i="2" s="1"/>
  <c r="M83" i="2" s="1"/>
  <c r="P28" i="1"/>
  <c r="N96" i="2" s="1"/>
  <c r="M96" i="2" s="1"/>
  <c r="W70" i="2" l="1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T57" i="2"/>
  <c r="T25" i="2"/>
  <c r="T49" i="2"/>
  <c r="T5" i="2"/>
  <c r="T9" i="2"/>
  <c r="T17" i="2"/>
  <c r="T33" i="2"/>
  <c r="T37" i="2"/>
  <c r="T61" i="2"/>
  <c r="T65" i="2"/>
  <c r="T69" i="2"/>
  <c r="T16" i="2"/>
  <c r="T28" i="2"/>
  <c r="T52" i="2"/>
  <c r="T68" i="2"/>
  <c r="T2" i="2"/>
  <c r="T6" i="2"/>
  <c r="T22" i="2"/>
  <c r="T26" i="2"/>
  <c r="T50" i="2"/>
  <c r="T62" i="2"/>
  <c r="T8" i="2"/>
  <c r="T32" i="2"/>
  <c r="T48" i="2"/>
  <c r="T64" i="2"/>
  <c r="T3" i="2"/>
  <c r="T19" i="2"/>
  <c r="T27" i="2"/>
  <c r="T31" i="2"/>
  <c r="T39" i="2"/>
  <c r="T51" i="2"/>
  <c r="T55" i="2"/>
  <c r="T67" i="2"/>
  <c r="T56" i="2"/>
  <c r="W5" i="2"/>
  <c r="W42" i="2"/>
  <c r="W58" i="2"/>
  <c r="W2" i="2"/>
  <c r="X2" i="2"/>
  <c r="W11" i="2"/>
  <c r="W65" i="2"/>
  <c r="W49" i="2"/>
  <c r="W31" i="2"/>
  <c r="W9" i="2"/>
  <c r="X24" i="2"/>
  <c r="W60" i="2"/>
  <c r="W44" i="2"/>
  <c r="W24" i="2"/>
  <c r="X64" i="2"/>
  <c r="W67" i="2"/>
  <c r="W51" i="2"/>
  <c r="W33" i="2"/>
  <c r="W12" i="2"/>
  <c r="X58" i="2"/>
  <c r="X16" i="2"/>
  <c r="X44" i="2"/>
  <c r="X50" i="2"/>
  <c r="X12" i="2"/>
  <c r="W30" i="2"/>
  <c r="W14" i="2"/>
  <c r="X65" i="2"/>
  <c r="X49" i="2"/>
  <c r="X17" i="2"/>
  <c r="X35" i="2"/>
  <c r="X19" i="2"/>
  <c r="X3" i="2"/>
  <c r="X34" i="2"/>
  <c r="X18" i="2"/>
  <c r="X4" i="2"/>
  <c r="W45" i="2"/>
  <c r="X13" i="2"/>
  <c r="W40" i="2"/>
  <c r="X59" i="2"/>
  <c r="W47" i="2"/>
  <c r="W7" i="2"/>
  <c r="X45" i="2"/>
  <c r="X32" i="2"/>
  <c r="X9" i="2"/>
  <c r="W10" i="2"/>
  <c r="X41" i="2"/>
  <c r="X31" i="2"/>
  <c r="X46" i="2"/>
  <c r="X14" i="2"/>
  <c r="W27" i="2"/>
  <c r="W54" i="2"/>
  <c r="W66" i="2"/>
  <c r="X56" i="2"/>
  <c r="W61" i="2"/>
  <c r="W25" i="2"/>
  <c r="X66" i="2"/>
  <c r="W56" i="2"/>
  <c r="W19" i="2"/>
  <c r="W63" i="2"/>
  <c r="W28" i="2"/>
  <c r="X48" i="2"/>
  <c r="X40" i="2"/>
  <c r="W26" i="2"/>
  <c r="X61" i="2"/>
  <c r="X47" i="2"/>
  <c r="X15" i="2"/>
  <c r="X30" i="2"/>
  <c r="W21" i="2"/>
  <c r="W16" i="2"/>
  <c r="W69" i="2"/>
  <c r="W36" i="2"/>
  <c r="X54" i="2"/>
  <c r="W48" i="2"/>
  <c r="W8" i="2"/>
  <c r="W55" i="2"/>
  <c r="W17" i="2"/>
  <c r="X36" i="2"/>
  <c r="X55" i="2"/>
  <c r="W34" i="2"/>
  <c r="X69" i="2"/>
  <c r="X25" i="2"/>
  <c r="X23" i="2"/>
  <c r="X38" i="2"/>
  <c r="X6" i="2"/>
  <c r="W46" i="2"/>
  <c r="X62" i="2"/>
  <c r="W32" i="2"/>
  <c r="W53" i="2"/>
  <c r="W15" i="2"/>
  <c r="W29" i="2"/>
  <c r="X21" i="2"/>
  <c r="W39" i="2"/>
  <c r="X5" i="2"/>
  <c r="X20" i="2"/>
  <c r="X53" i="2"/>
  <c r="X39" i="2"/>
  <c r="X7" i="2"/>
  <c r="W62" i="2"/>
  <c r="W37" i="2"/>
  <c r="X37" i="2"/>
  <c r="W41" i="2"/>
  <c r="W52" i="2"/>
  <c r="W13" i="2"/>
  <c r="W23" i="2"/>
  <c r="X51" i="2"/>
  <c r="X8" i="2"/>
  <c r="W6" i="2"/>
  <c r="X33" i="2"/>
  <c r="X42" i="2"/>
  <c r="X10" i="2"/>
  <c r="W4" i="2"/>
  <c r="X67" i="2"/>
  <c r="W50" i="2"/>
  <c r="W57" i="2"/>
  <c r="W20" i="2"/>
  <c r="W68" i="2"/>
  <c r="W35" i="2"/>
  <c r="X52" i="2"/>
  <c r="W43" i="2"/>
  <c r="X68" i="2"/>
  <c r="X28" i="2"/>
  <c r="X29" i="2"/>
  <c r="W22" i="2"/>
  <c r="X57" i="2"/>
  <c r="X43" i="2"/>
  <c r="X11" i="2"/>
  <c r="X26" i="2"/>
  <c r="W64" i="2"/>
  <c r="X63" i="2"/>
  <c r="W18" i="2"/>
  <c r="X22" i="2"/>
  <c r="X60" i="2"/>
  <c r="W59" i="2"/>
  <c r="W38" i="2"/>
  <c r="X27" i="2"/>
  <c r="W3" i="2"/>
  <c r="AC89" i="2" l="1"/>
  <c r="AC93" i="2"/>
  <c r="AC97" i="2"/>
  <c r="AC100" i="2"/>
  <c r="AC103" i="2"/>
  <c r="AC105" i="2"/>
  <c r="AC109" i="2"/>
  <c r="AC111" i="2"/>
  <c r="AC90" i="2"/>
  <c r="AC94" i="2"/>
  <c r="AC96" i="2"/>
  <c r="AC99" i="2"/>
  <c r="AC102" i="2"/>
  <c r="AC106" i="2"/>
  <c r="AC108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91" i="2"/>
  <c r="AC92" i="2"/>
  <c r="AC95" i="2"/>
  <c r="AC98" i="2"/>
  <c r="AC101" i="2"/>
  <c r="AC104" i="2"/>
  <c r="AC107" i="2"/>
  <c r="AC110" i="2"/>
  <c r="AC6" i="2"/>
  <c r="AC10" i="2"/>
  <c r="AC14" i="2"/>
  <c r="AC18" i="2"/>
  <c r="AC22" i="2"/>
  <c r="AC26" i="2"/>
  <c r="AC30" i="2"/>
  <c r="AC34" i="2"/>
  <c r="AC38" i="2"/>
  <c r="AC42" i="2"/>
  <c r="AC46" i="2"/>
  <c r="AC50" i="2"/>
  <c r="AC54" i="2"/>
  <c r="AC58" i="2"/>
  <c r="AC62" i="2"/>
  <c r="AC66" i="2"/>
  <c r="AC2" i="2"/>
  <c r="AB6" i="2"/>
  <c r="AB10" i="2"/>
  <c r="AB14" i="2"/>
  <c r="AB18" i="2"/>
  <c r="AB22" i="2"/>
  <c r="AB26" i="2"/>
  <c r="AB30" i="2"/>
  <c r="AB34" i="2"/>
  <c r="AB38" i="2"/>
  <c r="AB42" i="2"/>
  <c r="AB46" i="2"/>
  <c r="AB50" i="2"/>
  <c r="AB54" i="2"/>
  <c r="AB58" i="2"/>
  <c r="AB62" i="2"/>
  <c r="AB66" i="2"/>
  <c r="AB2" i="2"/>
  <c r="AC17" i="2"/>
  <c r="AC53" i="2"/>
  <c r="AC69" i="2"/>
  <c r="AB13" i="2"/>
  <c r="AB25" i="2"/>
  <c r="AB37" i="2"/>
  <c r="AB49" i="2"/>
  <c r="AB61" i="2"/>
  <c r="AC3" i="2"/>
  <c r="AC7" i="2"/>
  <c r="AC11" i="2"/>
  <c r="AC15" i="2"/>
  <c r="AC19" i="2"/>
  <c r="AC23" i="2"/>
  <c r="AC27" i="2"/>
  <c r="AC31" i="2"/>
  <c r="AC35" i="2"/>
  <c r="AC39" i="2"/>
  <c r="AC43" i="2"/>
  <c r="AC47" i="2"/>
  <c r="AC51" i="2"/>
  <c r="AC55" i="2"/>
  <c r="AC59" i="2"/>
  <c r="AC63" i="2"/>
  <c r="AC67" i="2"/>
  <c r="AB3" i="2"/>
  <c r="AB7" i="2"/>
  <c r="AB11" i="2"/>
  <c r="AB15" i="2"/>
  <c r="AB19" i="2"/>
  <c r="AB23" i="2"/>
  <c r="AB27" i="2"/>
  <c r="AB31" i="2"/>
  <c r="AB35" i="2"/>
  <c r="AB39" i="2"/>
  <c r="AB43" i="2"/>
  <c r="AB47" i="2"/>
  <c r="AB51" i="2"/>
  <c r="AB55" i="2"/>
  <c r="AB59" i="2"/>
  <c r="AB63" i="2"/>
  <c r="AB67" i="2"/>
  <c r="AC5" i="2"/>
  <c r="AC29" i="2"/>
  <c r="AC37" i="2"/>
  <c r="AC45" i="2"/>
  <c r="AC57" i="2"/>
  <c r="AC65" i="2"/>
  <c r="AB9" i="2"/>
  <c r="AB17" i="2"/>
  <c r="AB29" i="2"/>
  <c r="AB41" i="2"/>
  <c r="AB53" i="2"/>
  <c r="AB65" i="2"/>
  <c r="AC4" i="2"/>
  <c r="AC8" i="2"/>
  <c r="AC12" i="2"/>
  <c r="AC16" i="2"/>
  <c r="AC20" i="2"/>
  <c r="AC24" i="2"/>
  <c r="AC28" i="2"/>
  <c r="AC32" i="2"/>
  <c r="AC36" i="2"/>
  <c r="AC40" i="2"/>
  <c r="AC44" i="2"/>
  <c r="AC48" i="2"/>
  <c r="AC52" i="2"/>
  <c r="AC56" i="2"/>
  <c r="AC60" i="2"/>
  <c r="AC64" i="2"/>
  <c r="AC68" i="2"/>
  <c r="AB4" i="2"/>
  <c r="AB8" i="2"/>
  <c r="AB12" i="2"/>
  <c r="AB16" i="2"/>
  <c r="AB20" i="2"/>
  <c r="AB24" i="2"/>
  <c r="AB28" i="2"/>
  <c r="AB32" i="2"/>
  <c r="AB36" i="2"/>
  <c r="AB40" i="2"/>
  <c r="AB44" i="2"/>
  <c r="AB48" i="2"/>
  <c r="AB52" i="2"/>
  <c r="AB56" i="2"/>
  <c r="AB60" i="2"/>
  <c r="AB64" i="2"/>
  <c r="AB68" i="2"/>
  <c r="AC9" i="2"/>
  <c r="AC13" i="2"/>
  <c r="AC21" i="2"/>
  <c r="AC25" i="2"/>
  <c r="AC33" i="2"/>
  <c r="AC41" i="2"/>
  <c r="AC49" i="2"/>
  <c r="AC61" i="2"/>
  <c r="AB5" i="2"/>
  <c r="AB21" i="2"/>
  <c r="AB33" i="2"/>
  <c r="AB45" i="2"/>
  <c r="AB57" i="2"/>
  <c r="AB69" i="2"/>
</calcChain>
</file>

<file path=xl/sharedStrings.xml><?xml version="1.0" encoding="utf-8"?>
<sst xmlns="http://schemas.openxmlformats.org/spreadsheetml/2006/main" count="419" uniqueCount="217">
  <si>
    <t>STARTOFEVENT</t>
  </si>
  <si>
    <t>virtual_volunteer_ios_2.0.11_71</t>
  </si>
  <si>
    <t xml:space="preserve"> 00:18:31</t>
  </si>
  <si>
    <t xml:space="preserve"> 00:18:32</t>
  </si>
  <si>
    <t xml:space="preserve"> 00:18:52</t>
  </si>
  <si>
    <t xml:space="preserve"> 00:18:53</t>
  </si>
  <si>
    <t xml:space="preserve"> 00:19:11</t>
  </si>
  <si>
    <t xml:space="preserve"> 00:19:48</t>
  </si>
  <si>
    <t xml:space="preserve"> 00:20:32</t>
  </si>
  <si>
    <t xml:space="preserve"> 00:20:43</t>
  </si>
  <si>
    <t xml:space="preserve"> 00:20:47</t>
  </si>
  <si>
    <t xml:space="preserve"> 00:21:10</t>
  </si>
  <si>
    <t xml:space="preserve"> 00:21:53</t>
  </si>
  <si>
    <t xml:space="preserve"> 00:22:03</t>
  </si>
  <si>
    <t xml:space="preserve"> 00:22:07</t>
  </si>
  <si>
    <t xml:space="preserve"> 00:22:11</t>
  </si>
  <si>
    <t xml:space="preserve"> 00:22:22</t>
  </si>
  <si>
    <t xml:space="preserve"> 00:22:27</t>
  </si>
  <si>
    <t xml:space="preserve"> 00:22:44</t>
  </si>
  <si>
    <t xml:space="preserve"> 00:22:47</t>
  </si>
  <si>
    <t xml:space="preserve"> 00:22:58</t>
  </si>
  <si>
    <t xml:space="preserve"> 00:23:15</t>
  </si>
  <si>
    <t xml:space="preserve"> 00:23:24</t>
  </si>
  <si>
    <t xml:space="preserve"> 00:23:33</t>
  </si>
  <si>
    <t xml:space="preserve"> 00:23:56</t>
  </si>
  <si>
    <t xml:space="preserve"> 00:24:08</t>
  </si>
  <si>
    <t xml:space="preserve"> 00:24:10</t>
  </si>
  <si>
    <t xml:space="preserve"> 00:24:13</t>
  </si>
  <si>
    <t xml:space="preserve"> 00:24:27</t>
  </si>
  <si>
    <t xml:space="preserve"> 00:24:43</t>
  </si>
  <si>
    <t xml:space="preserve"> 00:24:47</t>
  </si>
  <si>
    <t xml:space="preserve"> 00:24:53</t>
  </si>
  <si>
    <t xml:space="preserve"> 00:25:07</t>
  </si>
  <si>
    <t xml:space="preserve"> 00:25:34</t>
  </si>
  <si>
    <t xml:space="preserve"> 00:25:37</t>
  </si>
  <si>
    <t xml:space="preserve"> 00:25:40</t>
  </si>
  <si>
    <t xml:space="preserve"> 00:25:47</t>
  </si>
  <si>
    <t xml:space="preserve"> 00:25:49</t>
  </si>
  <si>
    <t xml:space="preserve"> 00:26:00</t>
  </si>
  <si>
    <t xml:space="preserve"> 00:26:02</t>
  </si>
  <si>
    <t xml:space="preserve"> 00:26:26</t>
  </si>
  <si>
    <t xml:space="preserve"> 00:26:41</t>
  </si>
  <si>
    <t xml:space="preserve"> 00:26:42</t>
  </si>
  <si>
    <t xml:space="preserve"> 00:27:06</t>
  </si>
  <si>
    <t xml:space="preserve"> 00:27:10</t>
  </si>
  <si>
    <t xml:space="preserve"> 00:27:19</t>
  </si>
  <si>
    <t xml:space="preserve"> 00:27:38</t>
  </si>
  <si>
    <t xml:space="preserve"> 00:27:40</t>
  </si>
  <si>
    <t xml:space="preserve"> 00:28:08</t>
  </si>
  <si>
    <t xml:space="preserve"> 00:28:19</t>
  </si>
  <si>
    <t xml:space="preserve"> 00:28:27</t>
  </si>
  <si>
    <t xml:space="preserve"> 00:28:38</t>
  </si>
  <si>
    <t xml:space="preserve"> 00:28:47</t>
  </si>
  <si>
    <t xml:space="preserve"> 00:29:06</t>
  </si>
  <si>
    <t xml:space="preserve"> 00:29:14</t>
  </si>
  <si>
    <t xml:space="preserve"> 00:29:41</t>
  </si>
  <si>
    <t xml:space="preserve"> 00:29:48</t>
  </si>
  <si>
    <t xml:space="preserve"> 00:30:21</t>
  </si>
  <si>
    <t xml:space="preserve"> 00:31:01</t>
  </si>
  <si>
    <t xml:space="preserve"> 00:31:26</t>
  </si>
  <si>
    <t xml:space="preserve"> 00:31:37</t>
  </si>
  <si>
    <t xml:space="preserve"> 00:32:01</t>
  </si>
  <si>
    <t xml:space="preserve"> 00:32:09</t>
  </si>
  <si>
    <t xml:space="preserve"> 00:32:15</t>
  </si>
  <si>
    <t xml:space="preserve"> 00:32:21</t>
  </si>
  <si>
    <t xml:space="preserve"> 00:33:57</t>
  </si>
  <si>
    <t xml:space="preserve"> 00:35:01</t>
  </si>
  <si>
    <t xml:space="preserve"> 00:35:35</t>
  </si>
  <si>
    <t xml:space="preserve"> 00:35:54</t>
  </si>
  <si>
    <t xml:space="preserve"> 00:36:11</t>
  </si>
  <si>
    <t xml:space="preserve"> 00:42:58</t>
  </si>
  <si>
    <t xml:space="preserve"> 00:42:59</t>
  </si>
  <si>
    <t xml:space="preserve"> 00:43:05</t>
  </si>
  <si>
    <t xml:space="preserve"> 00:43:17</t>
  </si>
  <si>
    <t>ENDOFEVENT</t>
  </si>
  <si>
    <t>virtual_volunteer_android_2.3.0_158-OnePlus_ONEPLUS A5000</t>
  </si>
  <si>
    <t>Token</t>
  </si>
  <si>
    <t>Name</t>
  </si>
  <si>
    <t>Simon Perkins</t>
  </si>
  <si>
    <t>Luke Minogue</t>
  </si>
  <si>
    <t>Chris Moore</t>
  </si>
  <si>
    <t>Simon Lockwood</t>
  </si>
  <si>
    <t>Philipp Weiss</t>
  </si>
  <si>
    <t>Malcolm Footer</t>
  </si>
  <si>
    <t>John  Fengaras</t>
  </si>
  <si>
    <t>Zane Bowbrick</t>
  </si>
  <si>
    <t>Josh Weller</t>
  </si>
  <si>
    <t>Brian Stone</t>
  </si>
  <si>
    <t>Ian Dickinson</t>
  </si>
  <si>
    <t>Helen Linberry</t>
  </si>
  <si>
    <t>Paul Chantler</t>
  </si>
  <si>
    <t>Barry Swan</t>
  </si>
  <si>
    <t>Neil Barnes</t>
  </si>
  <si>
    <t>Richard Harwood</t>
  </si>
  <si>
    <t>Alan Malachlan</t>
  </si>
  <si>
    <t>Dave Dawson</t>
  </si>
  <si>
    <t>Owen Pigott</t>
  </si>
  <si>
    <t>Robert Swann</t>
  </si>
  <si>
    <t>Chris Newberry</t>
  </si>
  <si>
    <t>Matt Horne</t>
  </si>
  <si>
    <t>Mark Aylmore</t>
  </si>
  <si>
    <t>Clive Walker</t>
  </si>
  <si>
    <t>Tracy-Anne Butler</t>
  </si>
  <si>
    <t>Rich cornell</t>
  </si>
  <si>
    <t>Ella Neave</t>
  </si>
  <si>
    <t>Andrew Wright</t>
  </si>
  <si>
    <t>Andrew Hartley</t>
  </si>
  <si>
    <t>David Pollard</t>
  </si>
  <si>
    <t>Harry Wilcox</t>
  </si>
  <si>
    <t>Late deductions (if applicable, mins: seconds)</t>
  </si>
  <si>
    <t>Warren Marks</t>
  </si>
  <si>
    <t>Peter Williams</t>
  </si>
  <si>
    <t>Maruis Neave</t>
  </si>
  <si>
    <t>Alan Barton</t>
  </si>
  <si>
    <t>Stuart Marks</t>
  </si>
  <si>
    <t>Christian Liberman</t>
  </si>
  <si>
    <t>Sarah Reeves</t>
  </si>
  <si>
    <t>Alison Hartley</t>
  </si>
  <si>
    <t>Paul Burgess</t>
  </si>
  <si>
    <t>Nigel Best</t>
  </si>
  <si>
    <t>Christina Harrison</t>
  </si>
  <si>
    <t>Megan Noble</t>
  </si>
  <si>
    <t>Pete Atkins</t>
  </si>
  <si>
    <t>Mike Bransden</t>
  </si>
  <si>
    <t>Lisa Jestico</t>
  </si>
  <si>
    <t>Kelly Doucherty</t>
  </si>
  <si>
    <t>Claire Butler</t>
  </si>
  <si>
    <t>Liz Gianopoulous</t>
  </si>
  <si>
    <t>Phil Surlis</t>
  </si>
  <si>
    <t>Daniel Hague</t>
  </si>
  <si>
    <t>Geoff Noble</t>
  </si>
  <si>
    <t>Barnaby Smith</t>
  </si>
  <si>
    <t>John Docherty</t>
  </si>
  <si>
    <t>Jayne Marks</t>
  </si>
  <si>
    <t>Suzanne Buch</t>
  </si>
  <si>
    <t>Ian Bunch</t>
  </si>
  <si>
    <t>Helen James</t>
  </si>
  <si>
    <t>Helena Jordan</t>
  </si>
  <si>
    <t>Jane Footer</t>
  </si>
  <si>
    <t>Lauren Davis</t>
  </si>
  <si>
    <t>Heather Muirden</t>
  </si>
  <si>
    <t>Steve Hook</t>
  </si>
  <si>
    <t>Mick Duplock</t>
  </si>
  <si>
    <t>Paul Aylett</t>
  </si>
  <si>
    <t>Jodi Bowbrick</t>
  </si>
  <si>
    <t>-9:00</t>
  </si>
  <si>
    <t>-7:15</t>
  </si>
  <si>
    <t>-5:20</t>
  </si>
  <si>
    <t>Lewis Reeves</t>
  </si>
  <si>
    <t>-1:20</t>
  </si>
  <si>
    <t>Arrival</t>
  </si>
  <si>
    <t>Time for Next time</t>
  </si>
  <si>
    <t>Michael Daly</t>
  </si>
  <si>
    <t>Russ Kemp</t>
  </si>
  <si>
    <t>Oliver Cannon</t>
  </si>
  <si>
    <t>virtual_volunteer_android_2.3.0</t>
  </si>
  <si>
    <t>virtual_volunteer_android_2.3.0_158</t>
  </si>
  <si>
    <t>Tom Macdonald</t>
  </si>
  <si>
    <t>Dave Wilkinson</t>
  </si>
  <si>
    <t>Leo Maclachlan</t>
  </si>
  <si>
    <t>Simon Holmes</t>
  </si>
  <si>
    <t>Dan Holmes</t>
  </si>
  <si>
    <t>Jon Fengaras</t>
  </si>
  <si>
    <t>Simon Mills</t>
  </si>
  <si>
    <t>Rich March</t>
  </si>
  <si>
    <t>Paul Chaotler</t>
  </si>
  <si>
    <t>Alan Laclachlan</t>
  </si>
  <si>
    <t>Anna Maclachlan</t>
  </si>
  <si>
    <t>Rob Hampson</t>
  </si>
  <si>
    <t>Nick Street</t>
  </si>
  <si>
    <t>Kristian Bowbrick</t>
  </si>
  <si>
    <t>Christine Attfield</t>
  </si>
  <si>
    <t>Chris Lee</t>
  </si>
  <si>
    <t>Emma Walters</t>
  </si>
  <si>
    <t>Jo Stone</t>
  </si>
  <si>
    <t>Steve Walsh</t>
  </si>
  <si>
    <t>Fran Gunning</t>
  </si>
  <si>
    <t>Carl Laver</t>
  </si>
  <si>
    <t>Colette Hall</t>
  </si>
  <si>
    <t>Liz Giannopoulos</t>
  </si>
  <si>
    <t>Rachel Thomas</t>
  </si>
  <si>
    <t>Allison Hartley</t>
  </si>
  <si>
    <t>Edita Wallace</t>
  </si>
  <si>
    <t>Kelly Docherty</t>
  </si>
  <si>
    <t>Erika Hall</t>
  </si>
  <si>
    <t>Beatrix Bevernage</t>
  </si>
  <si>
    <t>Fern Wells</t>
  </si>
  <si>
    <t>Daniel Price</t>
  </si>
  <si>
    <t>Becky Harrison</t>
  </si>
  <si>
    <t>Sandrine Yeates</t>
  </si>
  <si>
    <t>New!</t>
  </si>
  <si>
    <t>Best Time</t>
  </si>
  <si>
    <t>First Time</t>
  </si>
  <si>
    <t>Improvement</t>
  </si>
  <si>
    <t>Ranked Names</t>
  </si>
  <si>
    <t>Complete List</t>
  </si>
  <si>
    <t>Run again?</t>
  </si>
  <si>
    <t>-</t>
  </si>
  <si>
    <t>Notes</t>
  </si>
  <si>
    <t>Rank (Absolute)</t>
  </si>
  <si>
    <t>Improvement (%)</t>
  </si>
  <si>
    <t>Rank (Percent- Just for fun)</t>
  </si>
  <si>
    <t>Position (Absolute)</t>
  </si>
  <si>
    <t>Position (Percent)</t>
  </si>
  <si>
    <t>Mark Adams</t>
  </si>
  <si>
    <t>Time used</t>
  </si>
  <si>
    <t>Liz Gianopoulos</t>
  </si>
  <si>
    <t>Mary Bunch</t>
  </si>
  <si>
    <t>Matthew Bristow</t>
  </si>
  <si>
    <t>Nathan Atkins Brooks</t>
  </si>
  <si>
    <t>John Jefferies</t>
  </si>
  <si>
    <t>Paul Aylett (2, guide)</t>
  </si>
  <si>
    <t>Simon Hillier</t>
  </si>
  <si>
    <t>Joint 26th with Christina Harrison</t>
  </si>
  <si>
    <t>Joint 28th with Ian Dickinson</t>
  </si>
  <si>
    <t>Lauren Bullen</t>
  </si>
  <si>
    <t>Not a member?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</si>
</sst>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2" fontId="0" fillId="0" borderId="0" xfId="0" applyNumberFormat="1"/>
    <xf numFmtId="21" fontId="0" fillId="0" borderId="0" xfId="0" applyNumberFormat="1"/>
    <xf numFmtId="0" fontId="0" fillId="0" borderId="0" xfId="0" quotePrefix="1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1" fontId="0" fillId="0" borderId="0" xfId="0" applyNumberFormat="1"/>
    <xf numFmtId="21" fontId="0" fillId="0" borderId="10" xfId="0" applyNumberFormat="1" applyBorder="1" applyAlignment="1">
      <alignment horizontal="center"/>
    </xf>
    <xf numFmtId="0" fontId="0" fillId="0" borderId="10" xfId="0" applyBorder="1"/>
    <xf numFmtId="21" fontId="0" fillId="0" borderId="10" xfId="0" applyNumberFormat="1" applyBorder="1"/>
    <xf numFmtId="0" fontId="0" fillId="0" borderId="10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1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opLeftCell="A43" workbookViewId="0">
      <selection activeCell="F77" sqref="F77"/>
    </sheetView>
  </sheetViews>
  <sheetFormatPr defaultRowHeight="15" x14ac:dyDescent="0.25"/>
  <cols>
    <col min="2" max="2" width="15.85546875" bestFit="1" customWidth="1"/>
    <col min="5" max="5" width="15.85546875" bestFit="1" customWidth="1"/>
    <col min="8" max="8" width="17" bestFit="1" customWidth="1"/>
    <col min="9" max="9" width="42.28515625" bestFit="1" customWidth="1"/>
    <col min="11" max="11" width="20.42578125" bestFit="1" customWidth="1"/>
    <col min="12" max="12" width="18" style="4" bestFit="1" customWidth="1"/>
    <col min="13" max="13" width="12.140625" bestFit="1" customWidth="1"/>
    <col min="14" max="14" width="10.5703125" bestFit="1" customWidth="1"/>
  </cols>
  <sheetData>
    <row r="1" spans="1:16" x14ac:dyDescent="0.25">
      <c r="A1" t="s">
        <v>0</v>
      </c>
      <c r="B1" s="1">
        <v>45426.794178240743</v>
      </c>
      <c r="C1" t="s">
        <v>1</v>
      </c>
      <c r="D1" t="s">
        <v>0</v>
      </c>
      <c r="E1" s="1">
        <v>45426.79420138889</v>
      </c>
      <c r="F1" t="s">
        <v>75</v>
      </c>
      <c r="G1" t="s">
        <v>76</v>
      </c>
      <c r="H1" t="s">
        <v>77</v>
      </c>
      <c r="I1" t="s">
        <v>109</v>
      </c>
      <c r="J1" t="s">
        <v>150</v>
      </c>
      <c r="K1" t="s">
        <v>77</v>
      </c>
      <c r="L1" s="4" t="s">
        <v>151</v>
      </c>
      <c r="N1" t="s">
        <v>196</v>
      </c>
    </row>
    <row r="2" spans="1:16" x14ac:dyDescent="0.25">
      <c r="A2">
        <v>1</v>
      </c>
      <c r="B2" s="1">
        <v>45426.807037037041</v>
      </c>
      <c r="C2" t="s">
        <v>2</v>
      </c>
      <c r="D2">
        <v>1</v>
      </c>
      <c r="E2" s="1">
        <v>45426.807060185187</v>
      </c>
      <c r="F2" s="2">
        <v>1.2870370370370372E-2</v>
      </c>
      <c r="G2">
        <v>1</v>
      </c>
      <c r="H2" t="s">
        <v>152</v>
      </c>
      <c r="I2" s="3" t="s">
        <v>149</v>
      </c>
      <c r="J2">
        <v>1</v>
      </c>
      <c r="K2" t="s">
        <v>152</v>
      </c>
      <c r="L2" s="5">
        <v>1.1944444444444445E-2</v>
      </c>
      <c r="N2" t="b">
        <f>ISNUMBER(MATCH(K2,'Time Trial 2024_06_11 Results'!$I$2:$I$69,0))</f>
        <v>1</v>
      </c>
      <c r="O2">
        <f>COUNTIF($N$2:$N2,FALSE)</f>
        <v>0</v>
      </c>
      <c r="P2" t="str">
        <f>INDEX($K$2:$K$76,MATCH(G2,$O$2:$O$76,0))</f>
        <v>Simon Perkins</v>
      </c>
    </row>
    <row r="3" spans="1:16" x14ac:dyDescent="0.25">
      <c r="A3">
        <v>2</v>
      </c>
      <c r="B3" s="1">
        <v>45426.807060185187</v>
      </c>
      <c r="C3" t="s">
        <v>3</v>
      </c>
      <c r="D3">
        <v>2</v>
      </c>
      <c r="E3" s="1">
        <v>45426.807060185187</v>
      </c>
      <c r="F3" s="2">
        <v>1.2870370370370372E-2</v>
      </c>
      <c r="G3">
        <v>2</v>
      </c>
      <c r="H3" t="s">
        <v>148</v>
      </c>
      <c r="J3">
        <v>2</v>
      </c>
      <c r="K3" t="s">
        <v>148</v>
      </c>
      <c r="L3" s="5">
        <v>1.2870370370370372E-2</v>
      </c>
      <c r="N3" t="b">
        <f>ISNUMBER(MATCH(K3,'Time Trial 2024_06_11 Results'!$I$2:$I$69,0))</f>
        <v>1</v>
      </c>
      <c r="O3">
        <f>COUNTIF($N$2:$N3,FALSE)</f>
        <v>0</v>
      </c>
      <c r="P3" t="str">
        <f t="shared" ref="P3:P66" si="0">INDEX($K$2:$K$76,MATCH(G3,$O$2:$O$76,0))</f>
        <v>Philipp Weiss</v>
      </c>
    </row>
    <row r="4" spans="1:16" x14ac:dyDescent="0.25">
      <c r="A4">
        <v>3</v>
      </c>
      <c r="B4" s="1">
        <v>45426.807280092595</v>
      </c>
      <c r="C4" t="s">
        <v>4</v>
      </c>
      <c r="D4">
        <v>3</v>
      </c>
      <c r="E4" s="1">
        <v>45426.807280092595</v>
      </c>
      <c r="F4" s="2">
        <v>1.3090277777777779E-2</v>
      </c>
      <c r="G4">
        <v>3</v>
      </c>
      <c r="H4" t="s">
        <v>78</v>
      </c>
      <c r="J4">
        <v>3</v>
      </c>
      <c r="K4" t="s">
        <v>78</v>
      </c>
      <c r="L4" s="5">
        <v>1.3090277777777779E-2</v>
      </c>
      <c r="N4" t="b">
        <f>ISNUMBER(MATCH(K4,'Time Trial 2024_06_11 Results'!$I$2:$I$69,0))</f>
        <v>0</v>
      </c>
      <c r="O4">
        <f>COUNTIF($N$2:$N4,FALSE)</f>
        <v>1</v>
      </c>
      <c r="P4" t="str">
        <f t="shared" si="0"/>
        <v>Malcolm Footer</v>
      </c>
    </row>
    <row r="5" spans="1:16" x14ac:dyDescent="0.25">
      <c r="A5">
        <v>4</v>
      </c>
      <c r="B5" s="1">
        <v>45426.807291666664</v>
      </c>
      <c r="C5" t="s">
        <v>5</v>
      </c>
      <c r="D5">
        <v>4</v>
      </c>
      <c r="E5" s="1">
        <v>45426.807291666664</v>
      </c>
      <c r="F5" s="2">
        <v>1.3101851851851852E-2</v>
      </c>
      <c r="G5">
        <v>4</v>
      </c>
      <c r="H5" t="s">
        <v>79</v>
      </c>
      <c r="J5">
        <v>4</v>
      </c>
      <c r="K5" t="s">
        <v>79</v>
      </c>
      <c r="L5" s="5">
        <v>1.3101851851851852E-2</v>
      </c>
      <c r="N5" t="b">
        <f>ISNUMBER(MATCH(K5,'Time Trial 2024_06_11 Results'!$I$2:$I$69,0))</f>
        <v>1</v>
      </c>
      <c r="O5">
        <f>COUNTIF($N$2:$N5,FALSE)</f>
        <v>1</v>
      </c>
      <c r="P5" t="str">
        <f t="shared" si="0"/>
        <v>Russ Kemp</v>
      </c>
    </row>
    <row r="6" spans="1:16" x14ac:dyDescent="0.25">
      <c r="A6">
        <v>5</v>
      </c>
      <c r="B6" s="1">
        <v>45426.807511574072</v>
      </c>
      <c r="C6" t="s">
        <v>6</v>
      </c>
      <c r="D6">
        <v>5</v>
      </c>
      <c r="E6" s="1">
        <v>45426.807511574072</v>
      </c>
      <c r="F6" s="2">
        <v>1.3321759259259261E-2</v>
      </c>
      <c r="G6">
        <v>5</v>
      </c>
      <c r="H6" t="s">
        <v>80</v>
      </c>
      <c r="J6">
        <v>5</v>
      </c>
      <c r="K6" t="s">
        <v>80</v>
      </c>
      <c r="L6" s="5">
        <v>1.3321759259259261E-2</v>
      </c>
      <c r="N6" t="b">
        <f>ISNUMBER(MATCH(K6,'Time Trial 2024_06_11 Results'!$I$2:$I$69,0))</f>
        <v>1</v>
      </c>
      <c r="O6">
        <f>COUNTIF($N$2:$N6,FALSE)</f>
        <v>1</v>
      </c>
      <c r="P6" t="str">
        <f t="shared" si="0"/>
        <v>John  Fengaras</v>
      </c>
    </row>
    <row r="7" spans="1:16" x14ac:dyDescent="0.25">
      <c r="A7">
        <v>6</v>
      </c>
      <c r="B7" s="1">
        <v>45426.807928240742</v>
      </c>
      <c r="C7" t="s">
        <v>7</v>
      </c>
      <c r="D7">
        <v>6</v>
      </c>
      <c r="E7" s="1">
        <v>45426.807928240742</v>
      </c>
      <c r="F7" s="2">
        <v>1.3738425925925926E-2</v>
      </c>
      <c r="G7">
        <v>6</v>
      </c>
      <c r="H7" t="s">
        <v>81</v>
      </c>
      <c r="J7">
        <v>6</v>
      </c>
      <c r="K7" t="s">
        <v>81</v>
      </c>
      <c r="L7" s="5">
        <v>1.3738425925925926E-2</v>
      </c>
      <c r="N7" t="b">
        <f>ISNUMBER(MATCH(K7,'Time Trial 2024_06_11 Results'!$I$2:$I$69,0))</f>
        <v>1</v>
      </c>
      <c r="O7">
        <f>COUNTIF($N$2:$N7,FALSE)</f>
        <v>1</v>
      </c>
      <c r="P7" t="str">
        <f t="shared" si="0"/>
        <v>Zane Bowbrick</v>
      </c>
    </row>
    <row r="8" spans="1:16" x14ac:dyDescent="0.25">
      <c r="A8">
        <v>7</v>
      </c>
      <c r="B8" s="1">
        <v>45426.808449074073</v>
      </c>
      <c r="C8" t="s">
        <v>8</v>
      </c>
      <c r="D8">
        <v>7</v>
      </c>
      <c r="E8" s="1">
        <v>45426.808449074073</v>
      </c>
      <c r="F8" s="2">
        <v>1.4259259259259261E-2</v>
      </c>
      <c r="G8">
        <v>7</v>
      </c>
      <c r="H8" t="s">
        <v>82</v>
      </c>
      <c r="J8">
        <v>7</v>
      </c>
      <c r="K8" t="s">
        <v>108</v>
      </c>
      <c r="L8" s="5">
        <v>1.4212962962962962E-2</v>
      </c>
      <c r="N8" t="b">
        <f>ISNUMBER(MATCH(K8,'Time Trial 2024_06_11 Results'!$I$2:$I$69,0))</f>
        <v>1</v>
      </c>
      <c r="O8">
        <f>COUNTIF($N$2:$N8,FALSE)</f>
        <v>1</v>
      </c>
      <c r="P8" t="str">
        <f t="shared" si="0"/>
        <v>Oliver Cannon</v>
      </c>
    </row>
    <row r="9" spans="1:16" x14ac:dyDescent="0.25">
      <c r="A9">
        <v>8</v>
      </c>
      <c r="B9" s="1">
        <v>45426.808564814812</v>
      </c>
      <c r="C9" t="s">
        <v>9</v>
      </c>
      <c r="D9">
        <v>8</v>
      </c>
      <c r="E9" s="1">
        <v>45426.808553240742</v>
      </c>
      <c r="F9" s="2">
        <v>1.4374999999999999E-2</v>
      </c>
      <c r="G9">
        <v>8</v>
      </c>
      <c r="H9" t="s">
        <v>83</v>
      </c>
      <c r="J9">
        <v>8</v>
      </c>
      <c r="K9" t="s">
        <v>82</v>
      </c>
      <c r="L9" s="5">
        <v>1.4259259259259261E-2</v>
      </c>
      <c r="N9" t="b">
        <f>ISNUMBER(MATCH(K9,'Time Trial 2024_06_11 Results'!$I$2:$I$69,0))</f>
        <v>0</v>
      </c>
      <c r="O9">
        <f>COUNTIF($N$2:$N9,FALSE)</f>
        <v>2</v>
      </c>
      <c r="P9" t="str">
        <f t="shared" si="0"/>
        <v>Helen Linberry</v>
      </c>
    </row>
    <row r="10" spans="1:16" x14ac:dyDescent="0.25">
      <c r="A10">
        <v>9</v>
      </c>
      <c r="B10" s="1">
        <v>45426.808611111112</v>
      </c>
      <c r="C10" t="s">
        <v>10</v>
      </c>
      <c r="D10">
        <v>9</v>
      </c>
      <c r="E10" s="1">
        <v>45426.808611111112</v>
      </c>
      <c r="F10" s="2">
        <v>1.4421296296296295E-2</v>
      </c>
      <c r="G10">
        <v>9</v>
      </c>
      <c r="H10" t="s">
        <v>153</v>
      </c>
      <c r="J10">
        <v>9</v>
      </c>
      <c r="K10" t="s">
        <v>83</v>
      </c>
      <c r="L10" s="5">
        <v>1.4374999999999999E-2</v>
      </c>
      <c r="N10" t="b">
        <f>ISNUMBER(MATCH(K10,'Time Trial 2024_06_11 Results'!$I$2:$I$69,0))</f>
        <v>0</v>
      </c>
      <c r="O10">
        <f>COUNTIF($N$2:$N10,FALSE)</f>
        <v>3</v>
      </c>
      <c r="P10" t="str">
        <f t="shared" si="0"/>
        <v>Paul Chantler</v>
      </c>
    </row>
    <row r="11" spans="1:16" x14ac:dyDescent="0.25">
      <c r="A11">
        <v>10</v>
      </c>
      <c r="B11" s="1">
        <v>45426.808877314812</v>
      </c>
      <c r="C11" t="s">
        <v>11</v>
      </c>
      <c r="D11">
        <v>10</v>
      </c>
      <c r="E11" s="1">
        <v>45426.808877314812</v>
      </c>
      <c r="F11" s="2">
        <v>1.4687499999999999E-2</v>
      </c>
      <c r="G11">
        <v>10</v>
      </c>
      <c r="H11" t="s">
        <v>84</v>
      </c>
      <c r="J11">
        <v>10</v>
      </c>
      <c r="K11" t="s">
        <v>153</v>
      </c>
      <c r="L11" s="5">
        <v>1.4421296296296295E-2</v>
      </c>
      <c r="N11" t="b">
        <f>ISNUMBER(MATCH(K11,'Time Trial 2024_06_11 Results'!$I$2:$I$69,0))</f>
        <v>0</v>
      </c>
      <c r="O11">
        <f>COUNTIF($N$2:$N11,FALSE)</f>
        <v>4</v>
      </c>
      <c r="P11" t="str">
        <f t="shared" si="0"/>
        <v>Barry Swan</v>
      </c>
    </row>
    <row r="12" spans="1:16" x14ac:dyDescent="0.25">
      <c r="A12">
        <v>11</v>
      </c>
      <c r="B12" s="1">
        <v>45426.809386574074</v>
      </c>
      <c r="C12" t="s">
        <v>12</v>
      </c>
      <c r="D12">
        <v>11</v>
      </c>
      <c r="E12" s="1">
        <v>45426.809374999997</v>
      </c>
      <c r="F12" s="2">
        <v>1.5196759259259259E-2</v>
      </c>
      <c r="G12">
        <v>11</v>
      </c>
      <c r="H12" t="s">
        <v>85</v>
      </c>
      <c r="J12">
        <v>11</v>
      </c>
      <c r="K12" t="s">
        <v>84</v>
      </c>
      <c r="L12" s="5">
        <v>1.4687499999999999E-2</v>
      </c>
      <c r="N12" t="b">
        <f>ISNUMBER(MATCH(K12,'Time Trial 2024_06_11 Results'!$I$2:$I$69,0))</f>
        <v>0</v>
      </c>
      <c r="O12">
        <f>COUNTIF($N$2:$N12,FALSE)</f>
        <v>5</v>
      </c>
      <c r="P12" t="str">
        <f t="shared" si="0"/>
        <v>Neil Barnes</v>
      </c>
    </row>
    <row r="13" spans="1:16" x14ac:dyDescent="0.25">
      <c r="A13">
        <v>12</v>
      </c>
      <c r="B13" s="1">
        <v>45426.809490740743</v>
      </c>
      <c r="C13" t="s">
        <v>13</v>
      </c>
      <c r="D13">
        <v>12</v>
      </c>
      <c r="E13" s="1">
        <v>45426.809490740743</v>
      </c>
      <c r="F13" s="2">
        <v>1.53125E-2</v>
      </c>
      <c r="G13">
        <v>12</v>
      </c>
      <c r="H13" t="s">
        <v>86</v>
      </c>
      <c r="J13">
        <v>12</v>
      </c>
      <c r="K13" t="s">
        <v>85</v>
      </c>
      <c r="L13" s="5">
        <v>1.5196759259259259E-2</v>
      </c>
      <c r="N13" t="b">
        <f>ISNUMBER(MATCH(K13,'Time Trial 2024_06_11 Results'!$I$2:$I$69,0))</f>
        <v>0</v>
      </c>
      <c r="O13">
        <f>COUNTIF($N$2:$N13,FALSE)</f>
        <v>6</v>
      </c>
      <c r="P13" t="str">
        <f t="shared" si="0"/>
        <v>John Jefferies</v>
      </c>
    </row>
    <row r="14" spans="1:16" x14ac:dyDescent="0.25">
      <c r="A14">
        <v>13</v>
      </c>
      <c r="B14" s="1">
        <v>45426.809548611112</v>
      </c>
      <c r="C14" t="s">
        <v>14</v>
      </c>
      <c r="D14">
        <v>13</v>
      </c>
      <c r="E14" s="1">
        <v>45426.809537037036</v>
      </c>
      <c r="F14" s="2">
        <v>1.5358796296296296E-2</v>
      </c>
      <c r="G14">
        <v>13</v>
      </c>
      <c r="H14" t="s">
        <v>87</v>
      </c>
      <c r="J14">
        <v>13</v>
      </c>
      <c r="K14" t="s">
        <v>86</v>
      </c>
      <c r="L14" s="5">
        <v>1.53125E-2</v>
      </c>
      <c r="N14" t="b">
        <f>ISNUMBER(MATCH(K14,'Time Trial 2024_06_11 Results'!$I$2:$I$69,0))</f>
        <v>1</v>
      </c>
      <c r="O14">
        <f>COUNTIF($N$2:$N14,FALSE)</f>
        <v>6</v>
      </c>
      <c r="P14" t="str">
        <f t="shared" si="0"/>
        <v>Alan Malachlan</v>
      </c>
    </row>
    <row r="15" spans="1:16" x14ac:dyDescent="0.25">
      <c r="A15">
        <v>14</v>
      </c>
      <c r="B15" s="1">
        <v>45426.809583333335</v>
      </c>
      <c r="C15" t="s">
        <v>15</v>
      </c>
      <c r="D15">
        <v>14</v>
      </c>
      <c r="E15" s="1">
        <v>45426.809583333335</v>
      </c>
      <c r="F15" s="2">
        <v>1.539351851851852E-2</v>
      </c>
      <c r="G15">
        <v>14</v>
      </c>
      <c r="H15" t="s">
        <v>88</v>
      </c>
      <c r="J15">
        <v>14</v>
      </c>
      <c r="K15" t="s">
        <v>87</v>
      </c>
      <c r="L15" s="5">
        <v>1.5358796296296296E-2</v>
      </c>
      <c r="N15" t="b">
        <f>ISNUMBER(MATCH(K15,'Time Trial 2024_06_11 Results'!$I$2:$I$69,0))</f>
        <v>1</v>
      </c>
      <c r="O15">
        <f>COUNTIF($N$2:$N15,FALSE)</f>
        <v>6</v>
      </c>
      <c r="P15" t="str">
        <f t="shared" si="0"/>
        <v>Chris Newberry</v>
      </c>
    </row>
    <row r="16" spans="1:16" x14ac:dyDescent="0.25">
      <c r="A16">
        <v>15</v>
      </c>
      <c r="B16" s="1">
        <v>45426.809710648151</v>
      </c>
      <c r="C16" t="s">
        <v>16</v>
      </c>
      <c r="D16">
        <v>15</v>
      </c>
      <c r="E16" s="1">
        <v>45426.809710648151</v>
      </c>
      <c r="F16" s="2">
        <v>1.5520833333333333E-2</v>
      </c>
      <c r="G16">
        <v>15</v>
      </c>
      <c r="H16" t="s">
        <v>154</v>
      </c>
      <c r="J16">
        <v>15</v>
      </c>
      <c r="K16" t="s">
        <v>88</v>
      </c>
      <c r="L16" s="5">
        <v>1.539351851851852E-2</v>
      </c>
      <c r="N16" t="b">
        <f>ISNUMBER(MATCH(K16,'Time Trial 2024_06_11 Results'!$I$2:$I$69,0))</f>
        <v>1</v>
      </c>
      <c r="O16">
        <f>COUNTIF($N$2:$N16,FALSE)</f>
        <v>6</v>
      </c>
      <c r="P16" t="str">
        <f t="shared" si="0"/>
        <v>Mark Aylmore</v>
      </c>
    </row>
    <row r="17" spans="1:16" x14ac:dyDescent="0.25">
      <c r="A17">
        <v>16</v>
      </c>
      <c r="B17" s="1">
        <v>45426.80976851852</v>
      </c>
      <c r="C17" t="s">
        <v>17</v>
      </c>
      <c r="D17">
        <v>16</v>
      </c>
      <c r="E17" s="1">
        <v>45426.80976851852</v>
      </c>
      <c r="F17" s="2">
        <v>1.5578703703703704E-2</v>
      </c>
      <c r="G17">
        <v>16</v>
      </c>
      <c r="H17" t="s">
        <v>89</v>
      </c>
      <c r="J17">
        <v>16</v>
      </c>
      <c r="K17" t="s">
        <v>154</v>
      </c>
      <c r="L17" s="5">
        <v>1.5520833333333333E-2</v>
      </c>
      <c r="N17" t="b">
        <f>ISNUMBER(MATCH(K17,'Time Trial 2024_06_11 Results'!$I$2:$I$69,0))</f>
        <v>0</v>
      </c>
      <c r="O17">
        <f>COUNTIF($N$2:$N17,FALSE)</f>
        <v>7</v>
      </c>
      <c r="P17" t="str">
        <f t="shared" si="0"/>
        <v>Clive Walker</v>
      </c>
    </row>
    <row r="18" spans="1:16" x14ac:dyDescent="0.25">
      <c r="A18">
        <v>17</v>
      </c>
      <c r="B18" s="1">
        <v>45426.809965277775</v>
      </c>
      <c r="C18" t="s">
        <v>18</v>
      </c>
      <c r="D18">
        <v>17</v>
      </c>
      <c r="E18" s="1">
        <v>45426.809953703705</v>
      </c>
      <c r="F18" s="2">
        <v>1.577546296296296E-2</v>
      </c>
      <c r="G18">
        <v>17</v>
      </c>
      <c r="H18" t="s">
        <v>90</v>
      </c>
      <c r="J18">
        <v>17</v>
      </c>
      <c r="K18" t="s">
        <v>89</v>
      </c>
      <c r="L18" s="5">
        <v>1.5578703703703704E-2</v>
      </c>
      <c r="N18" t="b">
        <f>ISNUMBER(MATCH(K18,'Time Trial 2024_06_11 Results'!$I$2:$I$69,0))</f>
        <v>0</v>
      </c>
      <c r="O18">
        <f>COUNTIF($N$2:$N18,FALSE)</f>
        <v>8</v>
      </c>
      <c r="P18" t="str">
        <f t="shared" si="0"/>
        <v>Tracy-Anne Butler</v>
      </c>
    </row>
    <row r="19" spans="1:16" x14ac:dyDescent="0.25">
      <c r="A19">
        <v>18</v>
      </c>
      <c r="B19" s="1">
        <v>45426.81</v>
      </c>
      <c r="C19" t="s">
        <v>19</v>
      </c>
      <c r="D19">
        <v>18</v>
      </c>
      <c r="E19" s="1">
        <v>45426.81</v>
      </c>
      <c r="F19" s="2">
        <v>1.5810185185185184E-2</v>
      </c>
      <c r="G19">
        <v>18</v>
      </c>
      <c r="H19" s="2" t="s">
        <v>92</v>
      </c>
      <c r="J19">
        <v>18</v>
      </c>
      <c r="K19" t="s">
        <v>90</v>
      </c>
      <c r="L19" s="5">
        <v>1.577546296296296E-2</v>
      </c>
      <c r="N19" t="b">
        <f>ISNUMBER(MATCH(K19,'Time Trial 2024_06_11 Results'!$I$2:$I$69,0))</f>
        <v>0</v>
      </c>
      <c r="O19">
        <f>COUNTIF($N$2:$N19,FALSE)</f>
        <v>9</v>
      </c>
      <c r="P19" t="str">
        <f t="shared" si="0"/>
        <v>Matthew Bristow</v>
      </c>
    </row>
    <row r="20" spans="1:16" x14ac:dyDescent="0.25">
      <c r="A20">
        <v>19</v>
      </c>
      <c r="B20" s="1">
        <v>45426.810127314813</v>
      </c>
      <c r="C20" t="s">
        <v>20</v>
      </c>
      <c r="D20">
        <v>19</v>
      </c>
      <c r="E20" s="1">
        <v>45426.810127314813</v>
      </c>
      <c r="F20" s="2">
        <v>1.59375E-2</v>
      </c>
      <c r="G20">
        <v>19</v>
      </c>
      <c r="H20" t="s">
        <v>210</v>
      </c>
      <c r="J20">
        <v>19</v>
      </c>
      <c r="K20" t="s">
        <v>91</v>
      </c>
      <c r="L20" s="5">
        <v>1.5787037037037037E-2</v>
      </c>
      <c r="N20" t="b">
        <f>ISNUMBER(MATCH(K20,'Time Trial 2024_06_11 Results'!$I$2:$I$69,0))</f>
        <v>0</v>
      </c>
      <c r="O20">
        <f>COUNTIF($N$2:$N20,FALSE)</f>
        <v>10</v>
      </c>
      <c r="P20" t="str">
        <f t="shared" si="0"/>
        <v>Rich cornell</v>
      </c>
    </row>
    <row r="21" spans="1:16" x14ac:dyDescent="0.25">
      <c r="A21">
        <v>20</v>
      </c>
      <c r="B21" s="1">
        <v>45426.810335648152</v>
      </c>
      <c r="C21" t="s">
        <v>21</v>
      </c>
      <c r="D21">
        <v>20</v>
      </c>
      <c r="E21" s="1">
        <v>45426.810324074075</v>
      </c>
      <c r="F21" s="2">
        <v>1.6145833333333335E-2</v>
      </c>
      <c r="G21">
        <v>20</v>
      </c>
      <c r="H21" t="s">
        <v>93</v>
      </c>
      <c r="J21">
        <v>20</v>
      </c>
      <c r="K21" s="2" t="s">
        <v>92</v>
      </c>
      <c r="L21" s="5">
        <v>1.5810185185185184E-2</v>
      </c>
      <c r="N21" t="b">
        <f>ISNUMBER(MATCH(K21,'Time Trial 2024_06_11 Results'!$I$2:$I$69,0))</f>
        <v>0</v>
      </c>
      <c r="O21">
        <f>COUNTIF($N$2:$N21,FALSE)</f>
        <v>11</v>
      </c>
      <c r="P21" t="str">
        <f t="shared" si="0"/>
        <v>Ella Neave</v>
      </c>
    </row>
    <row r="22" spans="1:16" x14ac:dyDescent="0.25">
      <c r="A22">
        <v>21</v>
      </c>
      <c r="B22" s="1">
        <v>45426.810439814813</v>
      </c>
      <c r="C22" t="s">
        <v>22</v>
      </c>
      <c r="D22">
        <v>21</v>
      </c>
      <c r="E22" s="1">
        <v>45426.810439814813</v>
      </c>
      <c r="F22" s="2">
        <v>1.6249999999999997E-2</v>
      </c>
      <c r="G22">
        <v>21</v>
      </c>
      <c r="H22" t="s">
        <v>94</v>
      </c>
      <c r="J22">
        <v>21</v>
      </c>
      <c r="K22" t="s">
        <v>210</v>
      </c>
      <c r="L22" s="5">
        <v>1.59375E-2</v>
      </c>
      <c r="N22" t="b">
        <f>ISNUMBER(MATCH(K22,'Time Trial 2024_06_11 Results'!$I$2:$I$69,0))</f>
        <v>0</v>
      </c>
      <c r="O22">
        <f>COUNTIF($N$2:$N22,FALSE)</f>
        <v>12</v>
      </c>
      <c r="P22" t="str">
        <f t="shared" si="0"/>
        <v>David Pollard</v>
      </c>
    </row>
    <row r="23" spans="1:16" x14ac:dyDescent="0.25">
      <c r="A23">
        <v>22</v>
      </c>
      <c r="B23" s="1">
        <v>45426.810543981483</v>
      </c>
      <c r="C23" t="s">
        <v>23</v>
      </c>
      <c r="D23">
        <v>22</v>
      </c>
      <c r="E23" s="1">
        <v>45426.810543981483</v>
      </c>
      <c r="F23" s="2">
        <v>1.6354166666666666E-2</v>
      </c>
      <c r="G23">
        <v>22</v>
      </c>
      <c r="H23" t="s">
        <v>95</v>
      </c>
      <c r="J23">
        <v>22</v>
      </c>
      <c r="K23" t="s">
        <v>93</v>
      </c>
      <c r="L23" s="5">
        <v>1.6145833333333335E-2</v>
      </c>
      <c r="N23" t="b">
        <f>ISNUMBER(MATCH(K23,'Time Trial 2024_06_11 Results'!$I$2:$I$69,0))</f>
        <v>1</v>
      </c>
      <c r="O23">
        <f>COUNTIF($N$2:$N23,FALSE)</f>
        <v>12</v>
      </c>
      <c r="P23" t="str">
        <f t="shared" si="0"/>
        <v>Simon Hillier</v>
      </c>
    </row>
    <row r="24" spans="1:16" x14ac:dyDescent="0.25">
      <c r="A24">
        <v>23</v>
      </c>
      <c r="B24" s="1">
        <v>45426.810798611114</v>
      </c>
      <c r="C24" t="s">
        <v>24</v>
      </c>
      <c r="D24">
        <v>23</v>
      </c>
      <c r="E24" s="1">
        <v>45426.810798611114</v>
      </c>
      <c r="F24" s="2">
        <v>1.6608796296296299E-2</v>
      </c>
      <c r="G24">
        <v>23</v>
      </c>
      <c r="H24" t="s">
        <v>96</v>
      </c>
      <c r="J24">
        <v>23</v>
      </c>
      <c r="K24" t="s">
        <v>94</v>
      </c>
      <c r="L24" s="5">
        <v>1.6249999999999997E-2</v>
      </c>
      <c r="N24" t="b">
        <f>ISNUMBER(MATCH(K24,'Time Trial 2024_06_11 Results'!$I$2:$I$69,0))</f>
        <v>0</v>
      </c>
      <c r="O24">
        <f>COUNTIF($N$2:$N24,FALSE)</f>
        <v>13</v>
      </c>
      <c r="P24" t="str">
        <f t="shared" si="0"/>
        <v>Helen James</v>
      </c>
    </row>
    <row r="25" spans="1:16" x14ac:dyDescent="0.25">
      <c r="A25">
        <v>24</v>
      </c>
      <c r="B25" s="1">
        <v>45426.810949074075</v>
      </c>
      <c r="C25" t="s">
        <v>25</v>
      </c>
      <c r="D25">
        <v>24</v>
      </c>
      <c r="E25" s="1">
        <v>45426.810949074075</v>
      </c>
      <c r="F25" s="2">
        <v>1.6759259259259258E-2</v>
      </c>
      <c r="G25">
        <v>24</v>
      </c>
      <c r="H25" t="s">
        <v>97</v>
      </c>
      <c r="J25">
        <v>24</v>
      </c>
      <c r="K25" t="s">
        <v>95</v>
      </c>
      <c r="L25" s="5">
        <v>1.6354166666666666E-2</v>
      </c>
      <c r="N25" t="b">
        <f>ISNUMBER(MATCH(K25,'Time Trial 2024_06_11 Results'!$I$2:$I$69,0))</f>
        <v>1</v>
      </c>
      <c r="O25">
        <f>COUNTIF($N$2:$N25,FALSE)</f>
        <v>13</v>
      </c>
      <c r="P25" t="str">
        <f t="shared" si="0"/>
        <v>Maruis Neave</v>
      </c>
    </row>
    <row r="26" spans="1:16" x14ac:dyDescent="0.25">
      <c r="A26">
        <v>25</v>
      </c>
      <c r="B26" s="1">
        <v>45426.810972222222</v>
      </c>
      <c r="C26" t="s">
        <v>26</v>
      </c>
      <c r="D26">
        <v>25</v>
      </c>
      <c r="E26" s="1">
        <v>45426.810960648145</v>
      </c>
      <c r="F26" s="2">
        <v>1.6770833333333332E-2</v>
      </c>
      <c r="G26">
        <v>25</v>
      </c>
      <c r="H26" t="s">
        <v>98</v>
      </c>
      <c r="J26">
        <v>25</v>
      </c>
      <c r="K26" t="s">
        <v>96</v>
      </c>
      <c r="L26" s="5">
        <v>1.6608796296296299E-2</v>
      </c>
      <c r="N26" t="b">
        <f>ISNUMBER(MATCH(K26,'Time Trial 2024_06_11 Results'!$I$2:$I$69,0))</f>
        <v>1</v>
      </c>
      <c r="O26">
        <f>COUNTIF($N$2:$N26,FALSE)</f>
        <v>13</v>
      </c>
      <c r="P26" t="str">
        <f t="shared" si="0"/>
        <v>Peter Williams</v>
      </c>
    </row>
    <row r="27" spans="1:16" x14ac:dyDescent="0.25">
      <c r="A27">
        <v>26</v>
      </c>
      <c r="B27" s="1">
        <v>45426.811006944445</v>
      </c>
      <c r="C27" t="s">
        <v>27</v>
      </c>
      <c r="D27">
        <v>26</v>
      </c>
      <c r="E27" s="1">
        <v>45426.810995370368</v>
      </c>
      <c r="F27" s="2">
        <v>1.6805555555555556E-2</v>
      </c>
      <c r="G27">
        <v>26</v>
      </c>
      <c r="H27" t="s">
        <v>100</v>
      </c>
      <c r="J27">
        <v>26</v>
      </c>
      <c r="K27" t="s">
        <v>97</v>
      </c>
      <c r="L27" s="5">
        <v>1.6759259259259258E-2</v>
      </c>
      <c r="N27" t="b">
        <f>ISNUMBER(MATCH(K27,'Time Trial 2024_06_11 Results'!$I$2:$I$69,0))</f>
        <v>1</v>
      </c>
      <c r="O27">
        <f>COUNTIF($N$2:$N27,FALSE)</f>
        <v>13</v>
      </c>
      <c r="P27" t="str">
        <f t="shared" si="0"/>
        <v>Alan Barton</v>
      </c>
    </row>
    <row r="28" spans="1:16" x14ac:dyDescent="0.25">
      <c r="A28">
        <v>27</v>
      </c>
      <c r="B28" s="1">
        <v>45426.811168981483</v>
      </c>
      <c r="C28" t="s">
        <v>28</v>
      </c>
      <c r="D28">
        <v>27</v>
      </c>
      <c r="E28" s="1">
        <v>45426.811168981483</v>
      </c>
      <c r="F28" s="2">
        <v>1.6979166666666667E-2</v>
      </c>
      <c r="G28">
        <v>27</v>
      </c>
      <c r="H28" t="s">
        <v>99</v>
      </c>
      <c r="J28">
        <v>27</v>
      </c>
      <c r="K28" t="s">
        <v>98</v>
      </c>
      <c r="L28" s="5">
        <v>1.6770833333333332E-2</v>
      </c>
      <c r="N28" t="b">
        <f>ISNUMBER(MATCH(K28,'Time Trial 2024_06_11 Results'!$I$2:$I$69,0))</f>
        <v>0</v>
      </c>
      <c r="O28">
        <f>COUNTIF($N$2:$N28,FALSE)</f>
        <v>14</v>
      </c>
      <c r="P28" t="str">
        <f t="shared" si="0"/>
        <v>Stuart Marks</v>
      </c>
    </row>
    <row r="29" spans="1:16" x14ac:dyDescent="0.25">
      <c r="A29">
        <v>28</v>
      </c>
      <c r="B29" s="1">
        <v>45426.811354166668</v>
      </c>
      <c r="C29" t="s">
        <v>29</v>
      </c>
      <c r="D29">
        <v>28</v>
      </c>
      <c r="E29" s="1">
        <v>45426.811342592591</v>
      </c>
      <c r="F29" s="2">
        <v>1.7152777777777777E-2</v>
      </c>
      <c r="G29">
        <v>28</v>
      </c>
      <c r="H29" t="s">
        <v>101</v>
      </c>
      <c r="J29">
        <v>28</v>
      </c>
      <c r="K29" t="s">
        <v>100</v>
      </c>
      <c r="L29" s="5">
        <v>1.6805555555555556E-2</v>
      </c>
      <c r="N29" t="b">
        <f>ISNUMBER(MATCH(K29,'Time Trial 2024_06_11 Results'!$I$2:$I$69,0))</f>
        <v>0</v>
      </c>
      <c r="O29">
        <f>COUNTIF($N$2:$N29,FALSE)</f>
        <v>15</v>
      </c>
      <c r="P29" t="str">
        <f t="shared" si="0"/>
        <v>Nathan Atkins Brooks</v>
      </c>
    </row>
    <row r="30" spans="1:16" x14ac:dyDescent="0.25">
      <c r="A30">
        <v>29</v>
      </c>
      <c r="B30" s="1">
        <v>45426.811388888891</v>
      </c>
      <c r="C30" t="s">
        <v>30</v>
      </c>
      <c r="D30">
        <v>29</v>
      </c>
      <c r="E30" s="1">
        <v>45426.811388888891</v>
      </c>
      <c r="F30" s="2">
        <v>1.7199074074074071E-2</v>
      </c>
      <c r="G30">
        <v>29</v>
      </c>
      <c r="H30" t="s">
        <v>102</v>
      </c>
      <c r="J30">
        <v>29</v>
      </c>
      <c r="K30" t="s">
        <v>99</v>
      </c>
      <c r="L30" s="5">
        <v>1.6979166666666667E-2</v>
      </c>
      <c r="N30" t="b">
        <f>ISNUMBER(MATCH(K30,'Time Trial 2024_06_11 Results'!$I$2:$I$69,0))</f>
        <v>1</v>
      </c>
      <c r="O30">
        <f>COUNTIF($N$2:$N30,FALSE)</f>
        <v>15</v>
      </c>
      <c r="P30" t="str">
        <f t="shared" si="0"/>
        <v>Alison Hartley</v>
      </c>
    </row>
    <row r="31" spans="1:16" x14ac:dyDescent="0.25">
      <c r="A31">
        <v>30</v>
      </c>
      <c r="B31" s="1">
        <v>45426.811469907407</v>
      </c>
      <c r="C31" t="s">
        <v>31</v>
      </c>
      <c r="D31">
        <v>30</v>
      </c>
      <c r="E31" s="1">
        <v>45426.811469907407</v>
      </c>
      <c r="F31" s="2">
        <v>1.7280092592592593E-2</v>
      </c>
      <c r="G31">
        <v>30</v>
      </c>
      <c r="H31" t="s">
        <v>208</v>
      </c>
      <c r="J31">
        <v>30</v>
      </c>
      <c r="K31" t="s">
        <v>101</v>
      </c>
      <c r="L31" s="5">
        <v>1.7152777777777777E-2</v>
      </c>
      <c r="N31" t="b">
        <f>ISNUMBER(MATCH(K31,'Time Trial 2024_06_11 Results'!$I$2:$I$69,0))</f>
        <v>0</v>
      </c>
      <c r="O31">
        <f>COUNTIF($N$2:$N31,FALSE)</f>
        <v>16</v>
      </c>
      <c r="P31" t="str">
        <f t="shared" si="0"/>
        <v>Nigel Best</v>
      </c>
    </row>
    <row r="32" spans="1:16" x14ac:dyDescent="0.25">
      <c r="A32">
        <v>31</v>
      </c>
      <c r="B32" s="1">
        <v>45426.811620370368</v>
      </c>
      <c r="C32" t="s">
        <v>32</v>
      </c>
      <c r="D32">
        <v>31</v>
      </c>
      <c r="E32" s="1">
        <v>45426.811620370368</v>
      </c>
      <c r="F32" s="2">
        <v>1.7430555555555557E-2</v>
      </c>
      <c r="G32">
        <v>31</v>
      </c>
      <c r="H32" t="s">
        <v>103</v>
      </c>
      <c r="J32">
        <v>31</v>
      </c>
      <c r="K32" t="s">
        <v>102</v>
      </c>
      <c r="L32" s="5">
        <v>1.7199074074074071E-2</v>
      </c>
      <c r="N32" t="b">
        <f>ISNUMBER(MATCH(K32,'Time Trial 2024_06_11 Results'!$I$2:$I$69,0))</f>
        <v>0</v>
      </c>
      <c r="O32">
        <f>COUNTIF($N$2:$N32,FALSE)</f>
        <v>17</v>
      </c>
      <c r="P32" t="str">
        <f t="shared" si="0"/>
        <v>Megan Noble</v>
      </c>
    </row>
    <row r="33" spans="1:16" x14ac:dyDescent="0.25">
      <c r="A33">
        <v>32</v>
      </c>
      <c r="B33" s="1">
        <v>45426.811932870369</v>
      </c>
      <c r="C33" t="s">
        <v>33</v>
      </c>
      <c r="D33">
        <v>32</v>
      </c>
      <c r="E33" s="1">
        <v>45426.811932870369</v>
      </c>
      <c r="F33" s="2">
        <v>1.7743055555555557E-2</v>
      </c>
      <c r="G33">
        <v>32</v>
      </c>
      <c r="H33" t="s">
        <v>104</v>
      </c>
      <c r="J33">
        <v>32</v>
      </c>
      <c r="K33" t="s">
        <v>208</v>
      </c>
      <c r="L33" s="5">
        <v>1.7280092592592593E-2</v>
      </c>
      <c r="N33" t="b">
        <f>ISNUMBER(MATCH(K33,'Time Trial 2024_06_11 Results'!$I$2:$I$69,0))</f>
        <v>0</v>
      </c>
      <c r="O33">
        <f>COUNTIF($N$2:$N33,FALSE)</f>
        <v>18</v>
      </c>
      <c r="P33" t="str">
        <f t="shared" si="0"/>
        <v>Pete Atkins</v>
      </c>
    </row>
    <row r="34" spans="1:16" x14ac:dyDescent="0.25">
      <c r="A34">
        <v>33</v>
      </c>
      <c r="B34" s="1">
        <v>45426.811967592592</v>
      </c>
      <c r="C34" t="s">
        <v>34</v>
      </c>
      <c r="D34">
        <v>33</v>
      </c>
      <c r="E34" s="1">
        <v>45426.811967592592</v>
      </c>
      <c r="F34" s="2">
        <v>1.7777777777777778E-2</v>
      </c>
      <c r="G34">
        <v>33</v>
      </c>
      <c r="H34" t="s">
        <v>105</v>
      </c>
      <c r="J34">
        <v>33</v>
      </c>
      <c r="K34" t="s">
        <v>103</v>
      </c>
      <c r="L34" s="5">
        <v>1.7430555555555557E-2</v>
      </c>
      <c r="N34" t="b">
        <f>ISNUMBER(MATCH(K34,'Time Trial 2024_06_11 Results'!$I$2:$I$69,0))</f>
        <v>0</v>
      </c>
      <c r="O34">
        <f>COUNTIF($N$2:$N34,FALSE)</f>
        <v>19</v>
      </c>
      <c r="P34" t="str">
        <f t="shared" si="0"/>
        <v>Heather Muirden</v>
      </c>
    </row>
    <row r="35" spans="1:16" x14ac:dyDescent="0.25">
      <c r="A35">
        <v>34</v>
      </c>
      <c r="B35" s="1">
        <v>45426.812013888892</v>
      </c>
      <c r="C35" t="s">
        <v>35</v>
      </c>
      <c r="D35">
        <v>34</v>
      </c>
      <c r="E35" s="1">
        <v>45426.812002314815</v>
      </c>
      <c r="F35" s="2">
        <v>1.7824074074074076E-2</v>
      </c>
      <c r="G35">
        <v>34</v>
      </c>
      <c r="H35" t="s">
        <v>106</v>
      </c>
      <c r="J35">
        <v>34</v>
      </c>
      <c r="K35" t="s">
        <v>104</v>
      </c>
      <c r="L35" s="5">
        <v>1.7743055555555557E-2</v>
      </c>
      <c r="N35" t="b">
        <f>ISNUMBER(MATCH(K35,'Time Trial 2024_06_11 Results'!$I$2:$I$69,0))</f>
        <v>0</v>
      </c>
      <c r="O35">
        <f>COUNTIF($N$2:$N35,FALSE)</f>
        <v>20</v>
      </c>
      <c r="P35" t="str">
        <f t="shared" si="0"/>
        <v>Lauren Bullen</v>
      </c>
    </row>
    <row r="36" spans="1:16" x14ac:dyDescent="0.25">
      <c r="A36">
        <v>35</v>
      </c>
      <c r="B36" s="1">
        <v>45426.812094907407</v>
      </c>
      <c r="C36" t="s">
        <v>36</v>
      </c>
      <c r="D36">
        <v>35</v>
      </c>
      <c r="E36" s="1">
        <v>45426.812083333331</v>
      </c>
      <c r="F36" s="2">
        <v>1.7893518518518517E-2</v>
      </c>
      <c r="G36">
        <v>35</v>
      </c>
      <c r="H36" t="s">
        <v>107</v>
      </c>
      <c r="J36">
        <v>35</v>
      </c>
      <c r="K36" t="s">
        <v>105</v>
      </c>
      <c r="L36" s="5">
        <v>1.7777777777777778E-2</v>
      </c>
      <c r="N36" t="b">
        <f>ISNUMBER(MATCH(K36,'Time Trial 2024_06_11 Results'!$I$2:$I$69,0))</f>
        <v>1</v>
      </c>
      <c r="O36">
        <f>COUNTIF($N$2:$N36,FALSE)</f>
        <v>20</v>
      </c>
      <c r="P36" t="str">
        <f t="shared" si="0"/>
        <v>Liz Gianopoulos</v>
      </c>
    </row>
    <row r="37" spans="1:16" x14ac:dyDescent="0.25">
      <c r="A37">
        <v>36</v>
      </c>
      <c r="B37" s="1">
        <v>45426.812106481484</v>
      </c>
      <c r="C37" t="s">
        <v>37</v>
      </c>
      <c r="D37">
        <v>36</v>
      </c>
      <c r="E37" s="1">
        <v>45426.812106481484</v>
      </c>
      <c r="F37" s="2">
        <v>1.7916666666666668E-2</v>
      </c>
      <c r="G37">
        <v>36</v>
      </c>
      <c r="H37" t="s">
        <v>108</v>
      </c>
      <c r="I37" s="3" t="s">
        <v>147</v>
      </c>
      <c r="J37">
        <v>36</v>
      </c>
      <c r="K37" t="s">
        <v>106</v>
      </c>
      <c r="L37" s="5">
        <v>1.7824074074074076E-2</v>
      </c>
      <c r="N37" t="b">
        <f>ISNUMBER(MATCH(K37,'Time Trial 2024_06_11 Results'!$I$2:$I$69,0))</f>
        <v>1</v>
      </c>
      <c r="O37">
        <f>COUNTIF($N$2:$N37,FALSE)</f>
        <v>20</v>
      </c>
      <c r="P37" t="str">
        <f t="shared" si="0"/>
        <v>Claire Butler</v>
      </c>
    </row>
    <row r="38" spans="1:16" x14ac:dyDescent="0.25">
      <c r="A38">
        <v>37</v>
      </c>
      <c r="B38" s="1">
        <v>45426.8122337963</v>
      </c>
      <c r="C38" t="s">
        <v>38</v>
      </c>
      <c r="D38">
        <v>37</v>
      </c>
      <c r="E38" s="1">
        <v>45426.8122337963</v>
      </c>
      <c r="F38" s="2">
        <v>1.8043981481481484E-2</v>
      </c>
      <c r="G38">
        <v>37</v>
      </c>
      <c r="H38" t="s">
        <v>212</v>
      </c>
      <c r="J38">
        <v>37</v>
      </c>
      <c r="K38" t="s">
        <v>107</v>
      </c>
      <c r="L38" s="5">
        <v>1.7893518518518517E-2</v>
      </c>
      <c r="N38" t="b">
        <f>ISNUMBER(MATCH(K38,'Time Trial 2024_06_11 Results'!$I$2:$I$69,0))</f>
        <v>0</v>
      </c>
      <c r="O38">
        <f>COUNTIF($N$2:$N38,FALSE)</f>
        <v>21</v>
      </c>
      <c r="P38" t="str">
        <f t="shared" si="0"/>
        <v>Daniel Hague</v>
      </c>
    </row>
    <row r="39" spans="1:16" x14ac:dyDescent="0.25">
      <c r="A39">
        <v>38</v>
      </c>
      <c r="B39" s="1">
        <v>45426.812256944446</v>
      </c>
      <c r="C39" t="s">
        <v>39</v>
      </c>
      <c r="D39">
        <v>38</v>
      </c>
      <c r="E39" s="1">
        <v>45426.812256944446</v>
      </c>
      <c r="F39" s="2">
        <v>1.8067129629629631E-2</v>
      </c>
      <c r="G39">
        <v>38</v>
      </c>
      <c r="H39" t="s">
        <v>110</v>
      </c>
      <c r="J39">
        <v>38</v>
      </c>
      <c r="K39" t="s">
        <v>212</v>
      </c>
      <c r="L39" s="5">
        <v>1.8043981481481484E-2</v>
      </c>
      <c r="N39" t="b">
        <f>ISNUMBER(MATCH(K39,'Time Trial 2024_06_11 Results'!$I$2:$I$69,0))</f>
        <v>0</v>
      </c>
      <c r="O39">
        <f>COUNTIF($N$2:$N39,FALSE)</f>
        <v>22</v>
      </c>
      <c r="P39" t="str">
        <f t="shared" si="0"/>
        <v>Geoff Noble</v>
      </c>
    </row>
    <row r="40" spans="1:16" x14ac:dyDescent="0.25">
      <c r="A40">
        <v>39</v>
      </c>
      <c r="B40" s="1">
        <v>45426.8125462963</v>
      </c>
      <c r="C40" t="s">
        <v>40</v>
      </c>
      <c r="D40">
        <v>39</v>
      </c>
      <c r="E40" s="1">
        <v>45426.8125462963</v>
      </c>
      <c r="F40" s="2">
        <v>1.8356481481481481E-2</v>
      </c>
      <c r="G40">
        <v>39</v>
      </c>
      <c r="H40" t="s">
        <v>112</v>
      </c>
      <c r="J40">
        <v>39</v>
      </c>
      <c r="K40" t="s">
        <v>110</v>
      </c>
      <c r="L40" s="5">
        <v>1.8067129629629631E-2</v>
      </c>
      <c r="N40" t="b">
        <f>ISNUMBER(MATCH(K40,'Time Trial 2024_06_11 Results'!$I$2:$I$69,0))</f>
        <v>1</v>
      </c>
      <c r="O40">
        <f>COUNTIF($N$2:$N40,FALSE)</f>
        <v>22</v>
      </c>
      <c r="P40" t="str">
        <f t="shared" si="0"/>
        <v>Suzanne Buch</v>
      </c>
    </row>
    <row r="41" spans="1:16" x14ac:dyDescent="0.25">
      <c r="A41">
        <v>40</v>
      </c>
      <c r="B41" s="1">
        <v>45426.812719907408</v>
      </c>
      <c r="C41" t="s">
        <v>41</v>
      </c>
      <c r="D41">
        <v>40</v>
      </c>
      <c r="E41" s="1">
        <v>45426.812719907408</v>
      </c>
      <c r="F41" s="2">
        <v>1.8530092592592595E-2</v>
      </c>
      <c r="G41">
        <v>40</v>
      </c>
      <c r="H41" t="s">
        <v>111</v>
      </c>
      <c r="J41">
        <v>40</v>
      </c>
      <c r="K41" t="s">
        <v>136</v>
      </c>
      <c r="L41" s="5">
        <v>1.8067129629629631E-2</v>
      </c>
      <c r="N41" t="b">
        <f>ISNUMBER(MATCH(K41,'Time Trial 2024_06_11 Results'!$I$2:$I$69,0))</f>
        <v>0</v>
      </c>
      <c r="O41">
        <f>COUNTIF($N$2:$N41,FALSE)</f>
        <v>23</v>
      </c>
      <c r="P41" t="str">
        <f t="shared" si="0"/>
        <v>Helena Jordan</v>
      </c>
    </row>
    <row r="42" spans="1:16" x14ac:dyDescent="0.25">
      <c r="A42">
        <v>41</v>
      </c>
      <c r="B42" s="1">
        <v>45426.812731481485</v>
      </c>
      <c r="C42" t="s">
        <v>42</v>
      </c>
      <c r="D42">
        <v>41</v>
      </c>
      <c r="E42" s="1">
        <v>45426.812731481485</v>
      </c>
      <c r="F42" s="2">
        <v>1.8541666666666668E-2</v>
      </c>
      <c r="G42">
        <v>41</v>
      </c>
      <c r="H42" t="s">
        <v>113</v>
      </c>
      <c r="J42">
        <v>41</v>
      </c>
      <c r="K42" t="s">
        <v>112</v>
      </c>
      <c r="L42" s="5">
        <v>1.8356481481481481E-2</v>
      </c>
      <c r="N42" t="b">
        <f>ISNUMBER(MATCH(K42,'Time Trial 2024_06_11 Results'!$I$2:$I$69,0))</f>
        <v>0</v>
      </c>
      <c r="O42">
        <f>COUNTIF($N$2:$N42,FALSE)</f>
        <v>24</v>
      </c>
      <c r="P42" t="str">
        <f t="shared" si="0"/>
        <v>Jane Footer</v>
      </c>
    </row>
    <row r="43" spans="1:16" x14ac:dyDescent="0.25">
      <c r="A43">
        <v>42</v>
      </c>
      <c r="B43" s="1">
        <v>45426.813009259262</v>
      </c>
      <c r="C43" t="s">
        <v>43</v>
      </c>
      <c r="D43">
        <v>42</v>
      </c>
      <c r="E43" s="1">
        <v>45426.812997685185</v>
      </c>
      <c r="F43" s="2">
        <v>1.8819444444444448E-2</v>
      </c>
      <c r="G43">
        <v>42</v>
      </c>
      <c r="H43" t="s">
        <v>114</v>
      </c>
      <c r="J43">
        <v>42</v>
      </c>
      <c r="K43" t="s">
        <v>111</v>
      </c>
      <c r="L43" s="5">
        <v>1.8530092592592595E-2</v>
      </c>
      <c r="N43" t="b">
        <f>ISNUMBER(MATCH(K43,'Time Trial 2024_06_11 Results'!$I$2:$I$69,0))</f>
        <v>0</v>
      </c>
      <c r="O43">
        <f>COUNTIF($N$2:$N43,FALSE)</f>
        <v>25</v>
      </c>
      <c r="P43" t="str">
        <f t="shared" si="0"/>
        <v>Paul Aylett</v>
      </c>
    </row>
    <row r="44" spans="1:16" x14ac:dyDescent="0.25">
      <c r="A44">
        <v>43</v>
      </c>
      <c r="B44" s="1">
        <v>45426.813043981485</v>
      </c>
      <c r="C44" t="s">
        <v>44</v>
      </c>
      <c r="D44">
        <v>43</v>
      </c>
      <c r="E44" s="1">
        <v>45426.813043981485</v>
      </c>
      <c r="F44" s="2">
        <v>1.8854166666666665E-2</v>
      </c>
      <c r="G44">
        <v>43</v>
      </c>
      <c r="H44" t="s">
        <v>115</v>
      </c>
      <c r="J44">
        <v>43</v>
      </c>
      <c r="K44" t="s">
        <v>113</v>
      </c>
      <c r="L44" s="5">
        <v>1.8541666666666668E-2</v>
      </c>
      <c r="N44" t="b">
        <f>ISNUMBER(MATCH(K44,'Time Trial 2024_06_11 Results'!$I$2:$I$69,0))</f>
        <v>0</v>
      </c>
      <c r="O44">
        <f>COUNTIF($N$2:$N44,FALSE)</f>
        <v>26</v>
      </c>
      <c r="P44" t="e">
        <f t="shared" si="0"/>
        <v>#N/A</v>
      </c>
    </row>
    <row r="45" spans="1:16" x14ac:dyDescent="0.25">
      <c r="A45">
        <v>44</v>
      </c>
      <c r="B45" s="1">
        <v>45426.813148148147</v>
      </c>
      <c r="C45" t="s">
        <v>45</v>
      </c>
      <c r="D45">
        <v>44</v>
      </c>
      <c r="E45" s="1">
        <v>45426.813148148147</v>
      </c>
      <c r="F45" s="2">
        <v>1.8958333333333334E-2</v>
      </c>
      <c r="G45">
        <v>44</v>
      </c>
      <c r="H45" t="s">
        <v>209</v>
      </c>
      <c r="J45">
        <v>44</v>
      </c>
      <c r="K45" t="s">
        <v>114</v>
      </c>
      <c r="L45" s="5">
        <v>1.8819444444444448E-2</v>
      </c>
      <c r="N45" t="b">
        <f>ISNUMBER(MATCH(K45,'Time Trial 2024_06_11 Results'!$I$2:$I$69,0))</f>
        <v>0</v>
      </c>
      <c r="O45">
        <f>COUNTIF($N$2:$N45,FALSE)</f>
        <v>27</v>
      </c>
      <c r="P45" t="e">
        <f t="shared" si="0"/>
        <v>#N/A</v>
      </c>
    </row>
    <row r="46" spans="1:16" x14ac:dyDescent="0.25">
      <c r="A46">
        <v>45</v>
      </c>
      <c r="B46" s="1">
        <v>45426.813379629632</v>
      </c>
      <c r="C46" t="s">
        <v>46</v>
      </c>
      <c r="D46">
        <v>45</v>
      </c>
      <c r="E46" s="1">
        <v>45426.813368055555</v>
      </c>
      <c r="F46" s="2">
        <v>1.9178240740740742E-2</v>
      </c>
      <c r="G46">
        <v>45</v>
      </c>
      <c r="H46" t="s">
        <v>116</v>
      </c>
      <c r="J46">
        <v>45</v>
      </c>
      <c r="K46" t="s">
        <v>115</v>
      </c>
      <c r="L46" s="5">
        <v>1.8854166666666665E-2</v>
      </c>
      <c r="N46" t="b">
        <f>ISNUMBER(MATCH(K46,'Time Trial 2024_06_11 Results'!$I$2:$I$69,0))</f>
        <v>1</v>
      </c>
      <c r="O46">
        <f>COUNTIF($N$2:$N46,FALSE)</f>
        <v>27</v>
      </c>
      <c r="P46" t="e">
        <f t="shared" si="0"/>
        <v>#N/A</v>
      </c>
    </row>
    <row r="47" spans="1:16" x14ac:dyDescent="0.25">
      <c r="A47">
        <v>46</v>
      </c>
      <c r="B47" s="1">
        <v>45426.813391203701</v>
      </c>
      <c r="C47" t="s">
        <v>47</v>
      </c>
      <c r="D47">
        <v>46</v>
      </c>
      <c r="E47" s="1">
        <v>45426.813391203701</v>
      </c>
      <c r="F47" s="2">
        <v>1.9201388888888889E-2</v>
      </c>
      <c r="G47">
        <v>46</v>
      </c>
      <c r="H47" t="s">
        <v>117</v>
      </c>
      <c r="J47">
        <v>46</v>
      </c>
      <c r="K47" t="s">
        <v>209</v>
      </c>
      <c r="L47" s="5">
        <v>1.8958333333333334E-2</v>
      </c>
      <c r="N47" t="b">
        <f>ISNUMBER(MATCH(K47,'Time Trial 2024_06_11 Results'!$I$2:$I$69,0))</f>
        <v>0</v>
      </c>
      <c r="O47">
        <f>COUNTIF($N$2:$N47,FALSE)</f>
        <v>28</v>
      </c>
      <c r="P47" t="e">
        <f t="shared" si="0"/>
        <v>#N/A</v>
      </c>
    </row>
    <row r="48" spans="1:16" x14ac:dyDescent="0.25">
      <c r="A48">
        <v>47</v>
      </c>
      <c r="B48" s="1">
        <v>45426.813715277778</v>
      </c>
      <c r="C48" t="s">
        <v>48</v>
      </c>
      <c r="D48">
        <v>47</v>
      </c>
      <c r="E48" s="1">
        <v>45426.813715277778</v>
      </c>
      <c r="F48" s="2">
        <v>1.9525462962962963E-2</v>
      </c>
      <c r="G48">
        <v>47</v>
      </c>
      <c r="H48" t="s">
        <v>118</v>
      </c>
      <c r="J48">
        <v>47</v>
      </c>
      <c r="K48" t="s">
        <v>116</v>
      </c>
      <c r="L48" s="5">
        <v>1.9178240740740742E-2</v>
      </c>
      <c r="N48" t="b">
        <f>ISNUMBER(MATCH(K48,'Time Trial 2024_06_11 Results'!$I$2:$I$69,0))</f>
        <v>1</v>
      </c>
      <c r="O48">
        <f>COUNTIF($N$2:$N48,FALSE)</f>
        <v>28</v>
      </c>
      <c r="P48" t="e">
        <f t="shared" si="0"/>
        <v>#N/A</v>
      </c>
    </row>
    <row r="49" spans="1:16" x14ac:dyDescent="0.25">
      <c r="A49">
        <v>48</v>
      </c>
      <c r="B49" s="1">
        <v>45426.813842592594</v>
      </c>
      <c r="C49" t="s">
        <v>49</v>
      </c>
      <c r="D49">
        <v>48</v>
      </c>
      <c r="E49" s="1">
        <v>45426.813842592594</v>
      </c>
      <c r="F49" s="2">
        <v>1.9652777777777779E-2</v>
      </c>
      <c r="G49">
        <v>48</v>
      </c>
      <c r="H49" t="s">
        <v>119</v>
      </c>
      <c r="J49">
        <v>48</v>
      </c>
      <c r="K49" t="s">
        <v>117</v>
      </c>
      <c r="L49" s="5">
        <v>1.9201388888888889E-2</v>
      </c>
      <c r="N49" t="b">
        <f>ISNUMBER(MATCH(K49,'Time Trial 2024_06_11 Results'!$I$2:$I$69,0))</f>
        <v>0</v>
      </c>
      <c r="O49">
        <f>COUNTIF($N$2:$N49,FALSE)</f>
        <v>29</v>
      </c>
      <c r="P49" t="e">
        <f t="shared" si="0"/>
        <v>#N/A</v>
      </c>
    </row>
    <row r="50" spans="1:16" x14ac:dyDescent="0.25">
      <c r="A50">
        <v>49</v>
      </c>
      <c r="B50" s="1">
        <v>45426.813935185186</v>
      </c>
      <c r="C50" t="s">
        <v>50</v>
      </c>
      <c r="D50">
        <v>49</v>
      </c>
      <c r="E50" s="1">
        <v>45426.813923611109</v>
      </c>
      <c r="F50" s="2">
        <v>1.9733796296296298E-2</v>
      </c>
      <c r="G50">
        <v>49</v>
      </c>
      <c r="H50" t="s">
        <v>120</v>
      </c>
      <c r="J50">
        <v>49</v>
      </c>
      <c r="K50" t="s">
        <v>118</v>
      </c>
      <c r="L50" s="5">
        <v>1.9525462962962963E-2</v>
      </c>
      <c r="N50" t="b">
        <f>ISNUMBER(MATCH(K50,'Time Trial 2024_06_11 Results'!$I$2:$I$69,0))</f>
        <v>1</v>
      </c>
      <c r="O50">
        <f>COUNTIF($N$2:$N50,FALSE)</f>
        <v>29</v>
      </c>
      <c r="P50" t="e">
        <f t="shared" si="0"/>
        <v>#N/A</v>
      </c>
    </row>
    <row r="51" spans="1:16" x14ac:dyDescent="0.25">
      <c r="A51">
        <v>50</v>
      </c>
      <c r="B51" s="1">
        <v>45426.814062500001</v>
      </c>
      <c r="C51" t="s">
        <v>51</v>
      </c>
      <c r="D51">
        <v>50</v>
      </c>
      <c r="E51" s="1">
        <v>45426.814062500001</v>
      </c>
      <c r="F51" s="2">
        <v>1.9872685185185184E-2</v>
      </c>
      <c r="G51">
        <v>50</v>
      </c>
      <c r="H51" t="s">
        <v>121</v>
      </c>
      <c r="J51">
        <v>50</v>
      </c>
      <c r="K51" t="s">
        <v>119</v>
      </c>
      <c r="L51" s="5">
        <v>1.9652777777777779E-2</v>
      </c>
      <c r="N51" t="b">
        <f>ISNUMBER(MATCH(K51,'Time Trial 2024_06_11 Results'!$I$2:$I$69,0))</f>
        <v>0</v>
      </c>
      <c r="O51">
        <f>COUNTIF($N$2:$N51,FALSE)</f>
        <v>30</v>
      </c>
      <c r="P51" t="e">
        <f t="shared" si="0"/>
        <v>#N/A</v>
      </c>
    </row>
    <row r="52" spans="1:16" x14ac:dyDescent="0.25">
      <c r="A52">
        <v>51</v>
      </c>
      <c r="B52" s="1">
        <v>45426.814166666663</v>
      </c>
      <c r="C52" t="s">
        <v>52</v>
      </c>
      <c r="D52">
        <v>51</v>
      </c>
      <c r="E52" s="1">
        <v>45426.814166666663</v>
      </c>
      <c r="F52" s="2">
        <v>1.9976851851851853E-2</v>
      </c>
      <c r="G52">
        <v>51</v>
      </c>
      <c r="H52" t="s">
        <v>122</v>
      </c>
      <c r="J52">
        <v>51</v>
      </c>
      <c r="K52" t="s">
        <v>120</v>
      </c>
      <c r="L52" s="5">
        <v>1.9733796296296298E-2</v>
      </c>
      <c r="N52" t="b">
        <f>ISNUMBER(MATCH(K52,'Time Trial 2024_06_11 Results'!$I$2:$I$69,0))</f>
        <v>1</v>
      </c>
      <c r="O52">
        <f>COUNTIF($N$2:$N52,FALSE)</f>
        <v>30</v>
      </c>
      <c r="P52" t="e">
        <f t="shared" si="0"/>
        <v>#N/A</v>
      </c>
    </row>
    <row r="53" spans="1:16" x14ac:dyDescent="0.25">
      <c r="A53">
        <v>52</v>
      </c>
      <c r="B53" s="1">
        <v>45426.814398148148</v>
      </c>
      <c r="C53" t="s">
        <v>53</v>
      </c>
      <c r="D53">
        <v>52</v>
      </c>
      <c r="E53" s="1">
        <v>45426.814386574071</v>
      </c>
      <c r="F53" s="2">
        <v>2.0196759259259258E-2</v>
      </c>
      <c r="G53">
        <v>52</v>
      </c>
      <c r="H53" t="s">
        <v>215</v>
      </c>
      <c r="I53" t="s">
        <v>216</v>
      </c>
      <c r="J53">
        <v>52</v>
      </c>
      <c r="K53" t="s">
        <v>121</v>
      </c>
      <c r="L53" s="5">
        <v>1.9872685185185184E-2</v>
      </c>
      <c r="N53" t="b">
        <f>ISNUMBER(MATCH(K53,'Time Trial 2024_06_11 Results'!$I$2:$I$69,0))</f>
        <v>0</v>
      </c>
      <c r="O53">
        <f>COUNTIF($N$2:$N53,FALSE)</f>
        <v>31</v>
      </c>
      <c r="P53" t="e">
        <f t="shared" si="0"/>
        <v>#N/A</v>
      </c>
    </row>
    <row r="54" spans="1:16" x14ac:dyDescent="0.25">
      <c r="A54">
        <v>53</v>
      </c>
      <c r="B54" s="1">
        <v>45426.814479166664</v>
      </c>
      <c r="C54" t="s">
        <v>54</v>
      </c>
      <c r="D54">
        <v>53</v>
      </c>
      <c r="E54" s="1">
        <v>45426.814479166664</v>
      </c>
      <c r="F54" s="2">
        <v>2.028935185185185E-2</v>
      </c>
      <c r="G54">
        <v>53</v>
      </c>
      <c r="H54" t="s">
        <v>123</v>
      </c>
      <c r="J54">
        <v>53</v>
      </c>
      <c r="K54" t="s">
        <v>122</v>
      </c>
      <c r="L54" s="5">
        <v>1.9976851851851853E-2</v>
      </c>
      <c r="N54" t="b">
        <f>ISNUMBER(MATCH(K54,'Time Trial 2024_06_11 Results'!$I$2:$I$69,0))</f>
        <v>0</v>
      </c>
      <c r="O54">
        <f>COUNTIF($N$2:$N54,FALSE)</f>
        <v>32</v>
      </c>
      <c r="P54" t="e">
        <f t="shared" si="0"/>
        <v>#N/A</v>
      </c>
    </row>
    <row r="55" spans="1:16" x14ac:dyDescent="0.25">
      <c r="A55">
        <v>54</v>
      </c>
      <c r="B55" s="1">
        <v>45426.814791666664</v>
      </c>
      <c r="C55" t="s">
        <v>55</v>
      </c>
      <c r="D55">
        <v>54</v>
      </c>
      <c r="E55" s="1">
        <v>45426.814791666664</v>
      </c>
      <c r="F55" s="2">
        <v>2.0601851851851854E-2</v>
      </c>
      <c r="G55">
        <v>54</v>
      </c>
      <c r="H55" t="s">
        <v>124</v>
      </c>
      <c r="J55">
        <v>54</v>
      </c>
      <c r="K55" t="s">
        <v>139</v>
      </c>
      <c r="L55" s="5">
        <v>1.9884259259259258E-2</v>
      </c>
      <c r="N55" t="b">
        <f>ISNUMBER(MATCH(K55,'Time Trial 2024_06_11 Results'!$I$2:$I$69,0))</f>
        <v>1</v>
      </c>
      <c r="O55">
        <f>COUNTIF($N$2:$N55,FALSE)</f>
        <v>32</v>
      </c>
      <c r="P55" t="e">
        <f t="shared" si="0"/>
        <v>#N/A</v>
      </c>
    </row>
    <row r="56" spans="1:16" x14ac:dyDescent="0.25">
      <c r="A56">
        <v>55</v>
      </c>
      <c r="B56" s="1">
        <v>45426.814803240741</v>
      </c>
      <c r="C56" t="s">
        <v>55</v>
      </c>
      <c r="D56">
        <v>55</v>
      </c>
      <c r="E56" s="1">
        <v>45426.814803240741</v>
      </c>
      <c r="F56" s="2">
        <v>2.0613425925925927E-2</v>
      </c>
      <c r="G56">
        <v>55</v>
      </c>
      <c r="H56" t="s">
        <v>127</v>
      </c>
      <c r="J56">
        <v>55</v>
      </c>
      <c r="K56" t="s">
        <v>140</v>
      </c>
      <c r="L56" s="5">
        <v>2.0092592592592592E-2</v>
      </c>
      <c r="N56" t="b">
        <f>ISNUMBER(MATCH(K56,'Time Trial 2024_06_11 Results'!$I$2:$I$69,0))</f>
        <v>0</v>
      </c>
      <c r="O56">
        <f>COUNTIF($N$2:$N56,FALSE)</f>
        <v>33</v>
      </c>
      <c r="P56" t="e">
        <f t="shared" si="0"/>
        <v>#N/A</v>
      </c>
    </row>
    <row r="57" spans="1:16" x14ac:dyDescent="0.25">
      <c r="A57">
        <v>56</v>
      </c>
      <c r="B57" s="1">
        <v>45426.814872685187</v>
      </c>
      <c r="C57" t="s">
        <v>56</v>
      </c>
      <c r="D57">
        <v>56</v>
      </c>
      <c r="E57" s="1">
        <v>45426.814872685187</v>
      </c>
      <c r="F57" s="2">
        <v>2.0682870370370372E-2</v>
      </c>
      <c r="G57">
        <v>56</v>
      </c>
      <c r="H57" t="s">
        <v>125</v>
      </c>
      <c r="J57">
        <v>56</v>
      </c>
      <c r="K57" t="s">
        <v>215</v>
      </c>
      <c r="L57" s="5">
        <v>2.0196759259259258E-2</v>
      </c>
      <c r="N57" t="b">
        <f>ISNUMBER(MATCH(K57,'Time Trial 2024_06_11 Results'!$I$2:$I$69,0))</f>
        <v>0</v>
      </c>
      <c r="O57">
        <f>COUNTIF($N$2:$N57,FALSE)</f>
        <v>34</v>
      </c>
      <c r="P57" t="e">
        <f t="shared" si="0"/>
        <v>#N/A</v>
      </c>
    </row>
    <row r="58" spans="1:16" x14ac:dyDescent="0.25">
      <c r="A58">
        <v>57</v>
      </c>
      <c r="B58" s="1">
        <v>45426.815266203703</v>
      </c>
      <c r="C58" t="s">
        <v>57</v>
      </c>
      <c r="D58">
        <v>57</v>
      </c>
      <c r="E58" s="1">
        <v>45426.815254629626</v>
      </c>
      <c r="F58" s="2">
        <v>2.1064814814814814E-2</v>
      </c>
      <c r="G58">
        <v>57</v>
      </c>
      <c r="H58" t="s">
        <v>128</v>
      </c>
      <c r="J58">
        <v>57</v>
      </c>
      <c r="K58" t="s">
        <v>123</v>
      </c>
      <c r="L58" s="5">
        <v>2.028935185185185E-2</v>
      </c>
      <c r="N58" t="b">
        <f>ISNUMBER(MATCH(K58,'Time Trial 2024_06_11 Results'!$I$2:$I$69,0))</f>
        <v>1</v>
      </c>
      <c r="O58">
        <f>COUNTIF($N$2:$N58,FALSE)</f>
        <v>34</v>
      </c>
      <c r="P58" t="e">
        <f t="shared" si="0"/>
        <v>#N/A</v>
      </c>
    </row>
    <row r="59" spans="1:16" x14ac:dyDescent="0.25">
      <c r="A59">
        <v>58</v>
      </c>
      <c r="B59" s="1">
        <v>45426.815717592595</v>
      </c>
      <c r="C59" t="s">
        <v>58</v>
      </c>
      <c r="D59">
        <v>58</v>
      </c>
      <c r="E59" s="1">
        <v>45426.815717592595</v>
      </c>
      <c r="F59" s="2">
        <v>2.1527777777777781E-2</v>
      </c>
      <c r="G59">
        <v>58</v>
      </c>
      <c r="H59" t="s">
        <v>126</v>
      </c>
      <c r="J59">
        <v>58</v>
      </c>
      <c r="K59" t="s">
        <v>124</v>
      </c>
      <c r="L59" s="5">
        <v>2.0601851851851854E-2</v>
      </c>
      <c r="N59" t="b">
        <f>ISNUMBER(MATCH(K59,'Time Trial 2024_06_11 Results'!$I$2:$I$69,0))</f>
        <v>1</v>
      </c>
      <c r="O59">
        <f>COUNTIF($N$2:$N59,FALSE)</f>
        <v>34</v>
      </c>
      <c r="P59" t="e">
        <f t="shared" si="0"/>
        <v>#N/A</v>
      </c>
    </row>
    <row r="60" spans="1:16" x14ac:dyDescent="0.25">
      <c r="A60">
        <v>59</v>
      </c>
      <c r="B60" s="1">
        <v>45426.816006944442</v>
      </c>
      <c r="C60" t="s">
        <v>59</v>
      </c>
      <c r="D60">
        <v>59</v>
      </c>
      <c r="E60" s="1">
        <v>45426.816006944442</v>
      </c>
      <c r="F60" s="2">
        <v>2.1817129629629631E-2</v>
      </c>
      <c r="G60">
        <v>59</v>
      </c>
      <c r="H60" t="s">
        <v>129</v>
      </c>
      <c r="J60">
        <v>59</v>
      </c>
      <c r="K60" t="s">
        <v>206</v>
      </c>
      <c r="L60" s="5">
        <v>2.0613425925925927E-2</v>
      </c>
      <c r="N60" t="b">
        <f>ISNUMBER(MATCH(K60,'Time Trial 2024_06_11 Results'!$I$2:$I$69,0))</f>
        <v>0</v>
      </c>
      <c r="O60">
        <f>COUNTIF($N$2:$N60,FALSE)</f>
        <v>35</v>
      </c>
      <c r="P60" t="e">
        <f t="shared" si="0"/>
        <v>#N/A</v>
      </c>
    </row>
    <row r="61" spans="1:16" x14ac:dyDescent="0.25">
      <c r="A61">
        <v>60</v>
      </c>
      <c r="B61" s="1">
        <v>45426.816145833334</v>
      </c>
      <c r="C61" t="s">
        <v>60</v>
      </c>
      <c r="D61">
        <v>60</v>
      </c>
      <c r="E61" s="1">
        <v>45426.816134259258</v>
      </c>
      <c r="F61" s="2">
        <v>2.1944444444444447E-2</v>
      </c>
      <c r="G61">
        <v>60</v>
      </c>
      <c r="H61" t="s">
        <v>132</v>
      </c>
      <c r="J61">
        <v>60</v>
      </c>
      <c r="K61" t="s">
        <v>183</v>
      </c>
      <c r="L61" s="5">
        <v>2.0682870370370372E-2</v>
      </c>
      <c r="N61" t="b">
        <f>ISNUMBER(MATCH(K61,'Time Trial 2024_06_11 Results'!$I$2:$I$69,0))</f>
        <v>1</v>
      </c>
      <c r="O61">
        <f>COUNTIF($N$2:$N61,FALSE)</f>
        <v>35</v>
      </c>
      <c r="P61" t="e">
        <f t="shared" si="0"/>
        <v>#N/A</v>
      </c>
    </row>
    <row r="62" spans="1:16" x14ac:dyDescent="0.25">
      <c r="A62">
        <v>61</v>
      </c>
      <c r="B62" s="1">
        <v>45426.816412037035</v>
      </c>
      <c r="C62" t="s">
        <v>61</v>
      </c>
      <c r="D62">
        <v>61</v>
      </c>
      <c r="E62" s="1">
        <v>45426.816412037035</v>
      </c>
      <c r="F62" s="2">
        <v>2.2222222222222223E-2</v>
      </c>
      <c r="G62">
        <v>61</v>
      </c>
      <c r="H62" t="s">
        <v>133</v>
      </c>
      <c r="J62">
        <v>61</v>
      </c>
      <c r="K62" t="s">
        <v>128</v>
      </c>
      <c r="L62" s="5">
        <v>2.1064814814814814E-2</v>
      </c>
      <c r="N62" t="b">
        <f>ISNUMBER(MATCH(K62,'Time Trial 2024_06_11 Results'!$I$2:$I$69,0))</f>
        <v>1</v>
      </c>
      <c r="O62">
        <f>COUNTIF($N$2:$N62,FALSE)</f>
        <v>35</v>
      </c>
      <c r="P62" t="e">
        <f t="shared" si="0"/>
        <v>#N/A</v>
      </c>
    </row>
    <row r="63" spans="1:16" x14ac:dyDescent="0.25">
      <c r="A63">
        <v>62</v>
      </c>
      <c r="B63" s="1">
        <v>45426.816516203704</v>
      </c>
      <c r="C63" t="s">
        <v>62</v>
      </c>
      <c r="D63">
        <v>62</v>
      </c>
      <c r="E63" s="1">
        <v>45426.816504629627</v>
      </c>
      <c r="F63" s="2">
        <v>2.2326388888888885E-2</v>
      </c>
      <c r="G63">
        <v>62</v>
      </c>
      <c r="H63" t="s">
        <v>130</v>
      </c>
      <c r="J63">
        <v>62</v>
      </c>
      <c r="K63" t="s">
        <v>126</v>
      </c>
      <c r="L63" s="5">
        <v>2.1527777777777781E-2</v>
      </c>
      <c r="N63" t="b">
        <f>ISNUMBER(MATCH(K63,'Time Trial 2024_06_11 Results'!$I$2:$I$69,0))</f>
        <v>0</v>
      </c>
      <c r="O63">
        <f>COUNTIF($N$2:$N63,FALSE)</f>
        <v>36</v>
      </c>
      <c r="P63" t="e">
        <f t="shared" si="0"/>
        <v>#N/A</v>
      </c>
    </row>
    <row r="64" spans="1:16" x14ac:dyDescent="0.25">
      <c r="A64">
        <v>63</v>
      </c>
      <c r="B64" s="1">
        <v>45426.816574074073</v>
      </c>
      <c r="C64" t="s">
        <v>63</v>
      </c>
      <c r="D64">
        <v>63</v>
      </c>
      <c r="E64" s="1">
        <v>45426.816574074073</v>
      </c>
      <c r="F64" s="2">
        <v>2.238425925925926E-2</v>
      </c>
      <c r="G64">
        <v>63</v>
      </c>
      <c r="H64" t="s">
        <v>134</v>
      </c>
      <c r="J64">
        <v>63</v>
      </c>
      <c r="K64" t="s">
        <v>129</v>
      </c>
      <c r="L64" s="5">
        <v>2.1817129629629631E-2</v>
      </c>
      <c r="N64" t="b">
        <f>ISNUMBER(MATCH(K64,'Time Trial 2024_06_11 Results'!$I$2:$I$69,0))</f>
        <v>0</v>
      </c>
      <c r="O64">
        <f>COUNTIF($N$2:$N64,FALSE)</f>
        <v>37</v>
      </c>
      <c r="P64" t="e">
        <f t="shared" si="0"/>
        <v>#N/A</v>
      </c>
    </row>
    <row r="65" spans="1:16" x14ac:dyDescent="0.25">
      <c r="A65">
        <v>64</v>
      </c>
      <c r="B65" s="1">
        <v>45426.81658564815</v>
      </c>
      <c r="C65" t="s">
        <v>63</v>
      </c>
      <c r="D65">
        <v>64</v>
      </c>
      <c r="E65" s="1">
        <v>45426.81658564815</v>
      </c>
      <c r="F65" s="2">
        <v>2.2395833333333334E-2</v>
      </c>
      <c r="G65">
        <v>64</v>
      </c>
      <c r="H65" t="s">
        <v>135</v>
      </c>
      <c r="J65">
        <v>64</v>
      </c>
      <c r="K65" t="s">
        <v>132</v>
      </c>
      <c r="L65" s="5">
        <v>2.1944444444444447E-2</v>
      </c>
      <c r="N65" t="b">
        <f>ISNUMBER(MATCH(K65,'Time Trial 2024_06_11 Results'!$I$2:$I$69,0))</f>
        <v>1</v>
      </c>
      <c r="O65">
        <f>COUNTIF($N$2:$N65,FALSE)</f>
        <v>37</v>
      </c>
      <c r="P65" t="e">
        <f t="shared" si="0"/>
        <v>#N/A</v>
      </c>
    </row>
    <row r="66" spans="1:16" x14ac:dyDescent="0.25">
      <c r="A66">
        <v>65</v>
      </c>
      <c r="B66" s="1">
        <v>45426.816643518519</v>
      </c>
      <c r="C66" t="s">
        <v>64</v>
      </c>
      <c r="D66">
        <v>65</v>
      </c>
      <c r="E66" s="1">
        <v>45426.816643518519</v>
      </c>
      <c r="F66" s="2">
        <v>2.2453703703703708E-2</v>
      </c>
      <c r="G66">
        <v>65</v>
      </c>
      <c r="H66" t="s">
        <v>131</v>
      </c>
      <c r="J66">
        <v>65</v>
      </c>
      <c r="K66" t="s">
        <v>133</v>
      </c>
      <c r="L66" s="5">
        <v>2.2222222222222223E-2</v>
      </c>
      <c r="N66" t="b">
        <f>ISNUMBER(MATCH(K66,'Time Trial 2024_06_11 Results'!$I$2:$I$69,0))</f>
        <v>1</v>
      </c>
      <c r="O66">
        <f>COUNTIF($N$2:$N66,FALSE)</f>
        <v>37</v>
      </c>
      <c r="P66" t="e">
        <f t="shared" si="0"/>
        <v>#N/A</v>
      </c>
    </row>
    <row r="67" spans="1:16" x14ac:dyDescent="0.25">
      <c r="A67">
        <v>66</v>
      </c>
      <c r="B67" s="1">
        <v>45426.817766203705</v>
      </c>
      <c r="C67" t="s">
        <v>65</v>
      </c>
      <c r="D67">
        <v>66</v>
      </c>
      <c r="E67" s="1">
        <v>45426.817754629628</v>
      </c>
      <c r="F67" s="2">
        <v>2.3576388888888893E-2</v>
      </c>
      <c r="G67">
        <v>66</v>
      </c>
      <c r="H67" t="s">
        <v>137</v>
      </c>
      <c r="J67">
        <v>66</v>
      </c>
      <c r="K67" t="s">
        <v>130</v>
      </c>
      <c r="L67" s="5">
        <v>2.2326388888888885E-2</v>
      </c>
      <c r="N67" t="b">
        <f>ISNUMBER(MATCH(K67,'Time Trial 2024_06_11 Results'!$I$2:$I$69,0))</f>
        <v>0</v>
      </c>
      <c r="O67">
        <f>COUNTIF($N$2:$N67,FALSE)</f>
        <v>38</v>
      </c>
      <c r="P67" t="e">
        <f t="shared" ref="P67:P76" si="1">INDEX($K$2:$K$76,MATCH(G67,$O$2:$O$76,0))</f>
        <v>#N/A</v>
      </c>
    </row>
    <row r="68" spans="1:16" x14ac:dyDescent="0.25">
      <c r="A68">
        <v>67</v>
      </c>
      <c r="B68" s="1">
        <v>45426.818495370368</v>
      </c>
      <c r="C68" t="s">
        <v>66</v>
      </c>
      <c r="D68">
        <v>67</v>
      </c>
      <c r="E68" s="1">
        <v>45426.818495370368</v>
      </c>
      <c r="F68" s="2">
        <v>2.431712962962963E-2</v>
      </c>
      <c r="G68">
        <v>67</v>
      </c>
      <c r="H68" t="s">
        <v>136</v>
      </c>
      <c r="I68" s="3" t="s">
        <v>145</v>
      </c>
      <c r="J68">
        <v>67</v>
      </c>
      <c r="K68" t="s">
        <v>134</v>
      </c>
      <c r="L68" s="5">
        <v>2.238425925925926E-2</v>
      </c>
      <c r="N68" t="b">
        <f>ISNUMBER(MATCH(K68,'Time Trial 2024_06_11 Results'!$I$2:$I$69,0))</f>
        <v>0</v>
      </c>
      <c r="O68">
        <f>COUNTIF($N$2:$N68,FALSE)</f>
        <v>39</v>
      </c>
      <c r="P68" t="e">
        <f t="shared" si="1"/>
        <v>#N/A</v>
      </c>
    </row>
    <row r="69" spans="1:16" x14ac:dyDescent="0.25">
      <c r="A69">
        <v>68</v>
      </c>
      <c r="B69" s="1">
        <v>45426.81890046296</v>
      </c>
      <c r="C69" t="s">
        <v>67</v>
      </c>
      <c r="D69">
        <v>68</v>
      </c>
      <c r="E69" s="1">
        <v>45426.81890046296</v>
      </c>
      <c r="F69" s="2">
        <v>2.4710648148148148E-2</v>
      </c>
      <c r="G69">
        <v>68</v>
      </c>
      <c r="H69" t="s">
        <v>138</v>
      </c>
      <c r="J69">
        <v>68</v>
      </c>
      <c r="K69" t="s">
        <v>135</v>
      </c>
      <c r="L69" s="5">
        <v>2.2395833333333334E-2</v>
      </c>
      <c r="N69" t="b">
        <f>ISNUMBER(MATCH(K69,'Time Trial 2024_06_11 Results'!$I$2:$I$69,0))</f>
        <v>1</v>
      </c>
      <c r="O69">
        <f>COUNTIF($N$2:$N69,FALSE)</f>
        <v>39</v>
      </c>
      <c r="P69" t="e">
        <f t="shared" si="1"/>
        <v>#N/A</v>
      </c>
    </row>
    <row r="70" spans="1:16" x14ac:dyDescent="0.25">
      <c r="A70">
        <v>69</v>
      </c>
      <c r="B70" s="1">
        <v>45426.819108796299</v>
      </c>
      <c r="C70" t="s">
        <v>68</v>
      </c>
      <c r="D70">
        <v>69</v>
      </c>
      <c r="E70" s="1">
        <v>45426.819108796299</v>
      </c>
      <c r="F70" s="2">
        <v>2.4918981481481483E-2</v>
      </c>
      <c r="G70">
        <v>69</v>
      </c>
      <c r="H70" t="s">
        <v>139</v>
      </c>
      <c r="I70" s="3" t="s">
        <v>146</v>
      </c>
      <c r="J70">
        <v>69</v>
      </c>
      <c r="K70" t="s">
        <v>131</v>
      </c>
      <c r="L70" s="5">
        <v>2.2453703703703708E-2</v>
      </c>
      <c r="N70" t="b">
        <f>ISNUMBER(MATCH(K70,'Time Trial 2024_06_11 Results'!$I$2:$I$69,0))</f>
        <v>1</v>
      </c>
      <c r="O70">
        <f>COUNTIF($N$2:$N70,FALSE)</f>
        <v>39</v>
      </c>
      <c r="P70" t="e">
        <f t="shared" si="1"/>
        <v>#N/A</v>
      </c>
    </row>
    <row r="71" spans="1:16" x14ac:dyDescent="0.25">
      <c r="A71">
        <v>70</v>
      </c>
      <c r="B71" s="1">
        <v>45426.81931712963</v>
      </c>
      <c r="C71" t="s">
        <v>69</v>
      </c>
      <c r="D71">
        <v>70</v>
      </c>
      <c r="E71" s="1">
        <v>45426.819305555553</v>
      </c>
      <c r="F71" s="2">
        <v>2.5127314814814811E-2</v>
      </c>
      <c r="G71">
        <v>70</v>
      </c>
      <c r="H71" t="s">
        <v>140</v>
      </c>
      <c r="I71" s="3" t="s">
        <v>146</v>
      </c>
      <c r="J71">
        <v>70</v>
      </c>
      <c r="K71" t="s">
        <v>137</v>
      </c>
      <c r="L71" s="5">
        <v>2.3576388888888893E-2</v>
      </c>
      <c r="N71" t="b">
        <f>ISNUMBER(MATCH(K71,'Time Trial 2024_06_11 Results'!$I$2:$I$69,0))</f>
        <v>0</v>
      </c>
      <c r="O71">
        <f>COUNTIF($N$2:$N71,FALSE)</f>
        <v>40</v>
      </c>
      <c r="P71" t="e">
        <f t="shared" si="1"/>
        <v>#N/A</v>
      </c>
    </row>
    <row r="72" spans="1:16" x14ac:dyDescent="0.25">
      <c r="A72">
        <v>71</v>
      </c>
      <c r="B72" s="1">
        <v>45426.82402777778</v>
      </c>
      <c r="C72" t="s">
        <v>70</v>
      </c>
      <c r="D72">
        <v>71</v>
      </c>
      <c r="E72" s="1">
        <v>45426.82402777778</v>
      </c>
      <c r="F72" s="2">
        <v>2.9837962962962965E-2</v>
      </c>
      <c r="G72">
        <v>71</v>
      </c>
      <c r="H72" t="s">
        <v>142</v>
      </c>
      <c r="J72">
        <v>71</v>
      </c>
      <c r="K72" t="s">
        <v>138</v>
      </c>
      <c r="L72" s="5">
        <v>2.4710648148148148E-2</v>
      </c>
      <c r="N72" t="b">
        <f>ISNUMBER(MATCH(K72,'Time Trial 2024_06_11 Results'!$I$2:$I$69,0))</f>
        <v>0</v>
      </c>
      <c r="O72">
        <f>COUNTIF($N$2:$N72,FALSE)</f>
        <v>41</v>
      </c>
      <c r="P72" t="e">
        <f t="shared" si="1"/>
        <v>#N/A</v>
      </c>
    </row>
    <row r="73" spans="1:16" x14ac:dyDescent="0.25">
      <c r="A73">
        <v>72</v>
      </c>
      <c r="B73" s="1">
        <v>45426.82402777778</v>
      </c>
      <c r="C73" t="s">
        <v>71</v>
      </c>
      <c r="D73">
        <v>72</v>
      </c>
      <c r="E73" s="1">
        <v>45426.82403935185</v>
      </c>
      <c r="F73" s="2">
        <v>2.9849537037037036E-2</v>
      </c>
      <c r="G73">
        <v>72</v>
      </c>
      <c r="H73" t="s">
        <v>143</v>
      </c>
      <c r="J73">
        <v>72</v>
      </c>
      <c r="K73" t="s">
        <v>142</v>
      </c>
      <c r="L73" s="5">
        <v>2.9837962962962965E-2</v>
      </c>
      <c r="N73" t="b">
        <f>ISNUMBER(MATCH(K73,'Time Trial 2024_06_11 Results'!$I$2:$I$69,0))</f>
        <v>1</v>
      </c>
      <c r="O73">
        <f>COUNTIF($N$2:$N73,FALSE)</f>
        <v>41</v>
      </c>
      <c r="P73" t="e">
        <f t="shared" si="1"/>
        <v>#N/A</v>
      </c>
    </row>
    <row r="74" spans="1:16" x14ac:dyDescent="0.25">
      <c r="A74">
        <v>73</v>
      </c>
      <c r="B74" s="1">
        <v>45426.824097222219</v>
      </c>
      <c r="C74" t="s">
        <v>72</v>
      </c>
      <c r="D74">
        <v>73</v>
      </c>
      <c r="E74" s="1">
        <v>45426.824097222219</v>
      </c>
      <c r="F74" s="2">
        <v>2.990740740740741E-2</v>
      </c>
      <c r="G74">
        <v>73</v>
      </c>
      <c r="H74" t="s">
        <v>141</v>
      </c>
      <c r="J74">
        <v>73</v>
      </c>
      <c r="K74" t="s">
        <v>143</v>
      </c>
      <c r="L74" s="5">
        <v>2.9849537037037036E-2</v>
      </c>
      <c r="N74" t="b">
        <f>ISNUMBER(MATCH(K74,'Time Trial 2024_06_11 Results'!$I$2:$I$69,0))</f>
        <v>0</v>
      </c>
      <c r="O74">
        <f>COUNTIF($N$2:$N74,FALSE)</f>
        <v>42</v>
      </c>
      <c r="P74" t="e">
        <f t="shared" si="1"/>
        <v>#N/A</v>
      </c>
    </row>
    <row r="75" spans="1:16" x14ac:dyDescent="0.25">
      <c r="A75">
        <v>74</v>
      </c>
      <c r="B75" s="1">
        <v>45426.824236111112</v>
      </c>
      <c r="C75" t="s">
        <v>73</v>
      </c>
      <c r="D75">
        <v>74</v>
      </c>
      <c r="E75" s="1">
        <v>45426.824236111112</v>
      </c>
      <c r="F75" s="2">
        <v>3.0046296296296297E-2</v>
      </c>
      <c r="G75">
        <v>74</v>
      </c>
      <c r="H75" t="s">
        <v>144</v>
      </c>
      <c r="J75">
        <v>74</v>
      </c>
      <c r="K75" t="s">
        <v>141</v>
      </c>
      <c r="L75" s="5">
        <v>2.990740740740741E-2</v>
      </c>
      <c r="N75" t="b">
        <f>ISNUMBER(MATCH(K75,'Time Trial 2024_06_11 Results'!$I$2:$I$69,0))</f>
        <v>1</v>
      </c>
      <c r="O75">
        <f>COUNTIF($N$2:$N75,FALSE)</f>
        <v>42</v>
      </c>
      <c r="P75" t="e">
        <f t="shared" si="1"/>
        <v>#N/A</v>
      </c>
    </row>
    <row r="76" spans="1:16" x14ac:dyDescent="0.25">
      <c r="A76" t="s">
        <v>74</v>
      </c>
      <c r="B76" s="1">
        <v>45426.82571759259</v>
      </c>
      <c r="D76" t="s">
        <v>74</v>
      </c>
      <c r="E76" s="1">
        <v>45426.825567129628</v>
      </c>
      <c r="J76">
        <v>75</v>
      </c>
      <c r="K76" t="s">
        <v>144</v>
      </c>
      <c r="L76" s="5">
        <v>3.0046296296296297E-2</v>
      </c>
      <c r="N76" t="b">
        <f>ISNUMBER(MATCH(K76,'Time Trial 2024_06_11 Results'!$I$2:$I$69,0))</f>
        <v>1</v>
      </c>
      <c r="O76">
        <f>COUNTIF($N$2:$N76,FALSE)</f>
        <v>42</v>
      </c>
      <c r="P76" t="str">
        <f t="shared" si="1"/>
        <v>Michael Daly</v>
      </c>
    </row>
    <row r="78" spans="1:16" x14ac:dyDescent="0.25">
      <c r="E78" s="1"/>
      <c r="F78" s="2"/>
    </row>
    <row r="79" spans="1:16" x14ac:dyDescent="0.25">
      <c r="E79" s="1"/>
      <c r="F79" s="2"/>
    </row>
  </sheetData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3"/>
  <sheetViews>
    <sheetView tabSelected="1" topLeftCell="O1" workbookViewId="0">
      <selection activeCell="Y18" sqref="Y18"/>
    </sheetView>
  </sheetViews>
  <sheetFormatPr defaultRowHeight="15" x14ac:dyDescent="0.25"/>
  <cols>
    <col min="1" max="1" width="14.7109375" bestFit="1" customWidth="1"/>
    <col min="2" max="2" width="15.85546875" bestFit="1" customWidth="1"/>
    <col min="4" max="4" width="14.7109375" bestFit="1" customWidth="1"/>
    <col min="5" max="5" width="15.85546875" bestFit="1" customWidth="1"/>
    <col min="6" max="6" width="9.85546875" customWidth="1"/>
    <col min="7" max="7" width="19.28515625" customWidth="1"/>
    <col min="8" max="8" width="9.140625" style="6"/>
    <col min="9" max="9" width="19.42578125" bestFit="1" customWidth="1"/>
    <col min="10" max="10" width="17.85546875" customWidth="1"/>
    <col min="11" max="11" width="13.28515625" bestFit="1" customWidth="1"/>
    <col min="12" max="12" width="9.7109375" bestFit="1" customWidth="1"/>
    <col min="13" max="13" width="9.7109375" style="4" bestFit="1" customWidth="1"/>
    <col min="14" max="14" width="20.42578125" style="5" bestFit="1" customWidth="1"/>
    <col min="17" max="17" width="14.28515625" bestFit="1" customWidth="1"/>
    <col min="18" max="18" width="16.7109375" bestFit="1" customWidth="1"/>
    <col min="19" max="19" width="15.28515625" style="4" bestFit="1" customWidth="1"/>
    <col min="20" max="20" width="15.28515625" style="4" customWidth="1"/>
    <col min="22" max="22" width="18.42578125" bestFit="1" customWidth="1"/>
    <col min="23" max="23" width="17.85546875" bestFit="1" customWidth="1"/>
    <col min="24" max="24" width="13.28515625" bestFit="1" customWidth="1"/>
    <col min="25" max="25" width="30.85546875" bestFit="1" customWidth="1"/>
    <col min="27" max="27" width="17.28515625" bestFit="1" customWidth="1"/>
    <col min="28" max="28" width="16.7109375" customWidth="1"/>
    <col min="29" max="29" width="13.28515625" bestFit="1" customWidth="1"/>
  </cols>
  <sheetData>
    <row r="1" spans="1:30" x14ac:dyDescent="0.25">
      <c r="A1" t="s">
        <v>0</v>
      </c>
      <c r="B1" s="1">
        <v>45454.816701388889</v>
      </c>
      <c r="C1" t="s">
        <v>155</v>
      </c>
      <c r="D1" t="s">
        <v>0</v>
      </c>
      <c r="E1" s="1">
        <v>45454.816736111112</v>
      </c>
      <c r="F1" t="s">
        <v>156</v>
      </c>
      <c r="H1" s="6" t="s">
        <v>76</v>
      </c>
      <c r="I1" t="s">
        <v>77</v>
      </c>
      <c r="J1" t="s">
        <v>205</v>
      </c>
      <c r="K1" t="s">
        <v>190</v>
      </c>
      <c r="M1" t="s">
        <v>192</v>
      </c>
      <c r="N1" s="5" t="s">
        <v>195</v>
      </c>
      <c r="P1" s="4" t="s">
        <v>191</v>
      </c>
      <c r="Q1" s="5" t="s">
        <v>193</v>
      </c>
      <c r="R1" s="5" t="s">
        <v>200</v>
      </c>
      <c r="S1" s="4" t="s">
        <v>199</v>
      </c>
      <c r="T1" s="4" t="s">
        <v>201</v>
      </c>
      <c r="V1" t="s">
        <v>202</v>
      </c>
      <c r="W1" t="s">
        <v>194</v>
      </c>
      <c r="X1" t="s">
        <v>193</v>
      </c>
      <c r="Y1" t="s">
        <v>198</v>
      </c>
      <c r="AA1" t="s">
        <v>203</v>
      </c>
      <c r="AB1" t="s">
        <v>194</v>
      </c>
      <c r="AC1" t="s">
        <v>193</v>
      </c>
      <c r="AD1" t="s">
        <v>198</v>
      </c>
    </row>
    <row r="2" spans="1:30" x14ac:dyDescent="0.25">
      <c r="A2">
        <v>1</v>
      </c>
      <c r="B2" s="1">
        <v>45454.816701388889</v>
      </c>
      <c r="C2" s="2">
        <v>1.1504629629629629E-2</v>
      </c>
      <c r="D2">
        <v>1</v>
      </c>
      <c r="E2" s="1">
        <v>45454.816736111112</v>
      </c>
      <c r="F2" s="2">
        <v>1.1504629629629629E-2</v>
      </c>
      <c r="G2" s="2">
        <f>ABS(C2-F2)</f>
        <v>0</v>
      </c>
      <c r="H2" s="6">
        <v>1</v>
      </c>
      <c r="I2" t="s">
        <v>152</v>
      </c>
      <c r="J2" s="2">
        <f>C2</f>
        <v>1.1504629629629629E-2</v>
      </c>
      <c r="K2" t="b">
        <f>NOT(ISNUMBER(MATCH(I2,'Time Trial 2024_05_14 Results'!$K$2:$K$76,0)))</f>
        <v>0</v>
      </c>
      <c r="M2" s="2">
        <f>IF(K2=TRUE,C2,INDEX('Time Trial 2024_05_14 Results'!$L$2:$L$76,MATCH(I2,'Time Trial 2024_05_14 Results'!$K$2:$K$76,0)))</f>
        <v>1.1944444444444445E-2</v>
      </c>
      <c r="N2" s="5" t="str">
        <f>I2</f>
        <v>Michael Daly</v>
      </c>
      <c r="P2" s="5">
        <f t="shared" ref="P2:P33" si="0">IF(K2=FALSE,C2,"-")</f>
        <v>1.1504629629629629E-2</v>
      </c>
      <c r="Q2" s="5">
        <f t="shared" ref="Q2:Q33" si="1">IF(P2="-","-",ABS(M2-P2))</f>
        <v>4.3981481481481649E-4</v>
      </c>
      <c r="R2" s="12">
        <f>IF(Q2="-","-",Q2/P2)</f>
        <v>3.8229376257545418E-2</v>
      </c>
      <c r="S2" s="4">
        <f>IF(Q2="-","-",RANK(ABS(Q2),Q:Q))</f>
        <v>20</v>
      </c>
      <c r="T2" s="4">
        <f>IF(R2="-","-",RANK(ABS(R2),R:R))</f>
        <v>14</v>
      </c>
      <c r="V2">
        <v>1</v>
      </c>
      <c r="W2" t="str">
        <f t="shared" ref="W2:W33" si="2">INDEX($N$2:$N$69,MATCH($V2,$S$2:$S$69,0))</f>
        <v>Mike Bransden</v>
      </c>
      <c r="X2" s="2">
        <f>INDEX($Q$2:$Q$69,MATCH($V2,$S$2:$S$69,0))</f>
        <v>4.2013888888888865E-3</v>
      </c>
      <c r="AA2">
        <v>1</v>
      </c>
      <c r="AB2" t="str">
        <f>INDEX($N$2:$N$69,MATCH($AA2,$T$2:$T$69,0))</f>
        <v>Mike Bransden</v>
      </c>
      <c r="AC2" s="13">
        <f>INDEX($R$2:$R$69,MATCH($V2,$T$2:$T$69,0))</f>
        <v>0.2611510791366905</v>
      </c>
    </row>
    <row r="3" spans="1:30" x14ac:dyDescent="0.25">
      <c r="A3">
        <v>2</v>
      </c>
      <c r="B3" s="1">
        <v>45454.81763888889</v>
      </c>
      <c r="C3" s="2">
        <v>1.2442129629629629E-2</v>
      </c>
      <c r="D3">
        <v>2</v>
      </c>
      <c r="E3" s="1">
        <v>45454.817673611113</v>
      </c>
      <c r="F3" s="2">
        <v>1.2453703703703703E-2</v>
      </c>
      <c r="G3" s="2">
        <f>ABS(C3-F3)</f>
        <v>1.157407407407357E-5</v>
      </c>
      <c r="H3" s="6">
        <v>2</v>
      </c>
      <c r="I3" t="s">
        <v>148</v>
      </c>
      <c r="J3" s="2">
        <f t="shared" ref="J3:J66" si="3">C3</f>
        <v>1.2442129629629629E-2</v>
      </c>
      <c r="K3" t="b">
        <f>NOT(ISNUMBER(MATCH(I3,'Time Trial 2024_05_14 Results'!$K$2:$K$76,0)))</f>
        <v>0</v>
      </c>
      <c r="M3" s="2">
        <f>IF(K3=TRUE,C3,INDEX('Time Trial 2024_05_14 Results'!$L$2:$L$76,MATCH(I3,'Time Trial 2024_05_14 Results'!$K$2:$K$76,0)))</f>
        <v>1.2870370370370372E-2</v>
      </c>
      <c r="N3" s="5" t="str">
        <f t="shared" ref="N3:N66" si="4">I3</f>
        <v>Lewis Reeves</v>
      </c>
      <c r="P3" s="5">
        <f t="shared" si="0"/>
        <v>1.2442129629629629E-2</v>
      </c>
      <c r="Q3" s="5">
        <f t="shared" si="1"/>
        <v>4.2824074074074292E-4</v>
      </c>
      <c r="R3" s="12">
        <f t="shared" ref="R3:R66" si="5">IF(Q3="-","-",Q3/P3)</f>
        <v>3.4418604651162969E-2</v>
      </c>
      <c r="S3" s="4">
        <f t="shared" ref="S3:S66" si="6">IF(Q3="-","-",RANK(ABS(Q3),Q:Q))</f>
        <v>22</v>
      </c>
      <c r="T3" s="4">
        <f t="shared" ref="T3:T66" si="7">IF(R3="-","-",RANK(ABS(R3),R:R))</f>
        <v>16</v>
      </c>
      <c r="V3">
        <v>2</v>
      </c>
      <c r="W3" t="str">
        <f t="shared" si="2"/>
        <v>Jodi Bowbrick</v>
      </c>
      <c r="X3" s="2">
        <f t="shared" ref="X3:X66" si="8">INDEX($Q$2:$Q$69,MATCH($V3,$S$2:$S$69,0))</f>
        <v>3.9004629629629667E-3</v>
      </c>
      <c r="AA3">
        <v>2</v>
      </c>
      <c r="AB3" t="str">
        <f t="shared" ref="AB3:AB66" si="9">INDEX($N$2:$N$69,MATCH($AA3,$T$2:$T$69,0))</f>
        <v>Jodi Bowbrick</v>
      </c>
      <c r="AC3" s="13">
        <f t="shared" ref="AC3:AC66" si="10">INDEX($R$2:$R$69,MATCH($V3,$T$2:$T$69,0))</f>
        <v>0.14918105356352385</v>
      </c>
    </row>
    <row r="4" spans="1:30" x14ac:dyDescent="0.25">
      <c r="A4">
        <v>3</v>
      </c>
      <c r="B4" s="1">
        <v>45454.818229166667</v>
      </c>
      <c r="C4" s="2">
        <v>1.3032407407407407E-2</v>
      </c>
      <c r="D4">
        <v>3</v>
      </c>
      <c r="E4" s="1">
        <v>45454.81826388889</v>
      </c>
      <c r="F4" s="2">
        <v>1.3032407407407407E-2</v>
      </c>
      <c r="G4" s="2">
        <f t="shared" ref="G4:G67" si="11">ABS(C4-F4)</f>
        <v>0</v>
      </c>
      <c r="H4" s="6">
        <v>3</v>
      </c>
      <c r="I4" t="s">
        <v>157</v>
      </c>
      <c r="J4" s="2">
        <f t="shared" si="3"/>
        <v>1.3032407407407407E-2</v>
      </c>
      <c r="K4" t="b">
        <f>NOT(ISNUMBER(MATCH(I4,'Time Trial 2024_05_14 Results'!$K$2:$K$76,0)))</f>
        <v>1</v>
      </c>
      <c r="M4" s="2">
        <f>IF(K4=TRUE,C4,INDEX('Time Trial 2024_05_14 Results'!$L$2:$L$76,MATCH(I4,'Time Trial 2024_05_14 Results'!$K$2:$K$76,0)))</f>
        <v>1.3032407407407407E-2</v>
      </c>
      <c r="N4" s="5" t="str">
        <f t="shared" si="4"/>
        <v>Tom Macdonald</v>
      </c>
      <c r="P4" s="5" t="str">
        <f t="shared" si="0"/>
        <v>-</v>
      </c>
      <c r="Q4" s="5" t="str">
        <f t="shared" si="1"/>
        <v>-</v>
      </c>
      <c r="R4" s="12" t="str">
        <f t="shared" si="5"/>
        <v>-</v>
      </c>
      <c r="S4" s="4" t="str">
        <f t="shared" si="6"/>
        <v>-</v>
      </c>
      <c r="T4" s="4" t="str">
        <f t="shared" si="7"/>
        <v>-</v>
      </c>
      <c r="V4">
        <v>3</v>
      </c>
      <c r="W4" t="str">
        <f t="shared" si="2"/>
        <v>Steve Hook</v>
      </c>
      <c r="X4" s="2">
        <f t="shared" si="8"/>
        <v>2.025462962962965E-3</v>
      </c>
      <c r="AA4">
        <v>3</v>
      </c>
      <c r="AB4" t="str">
        <f t="shared" si="9"/>
        <v>Richard Harwood</v>
      </c>
      <c r="AC4" s="13">
        <f t="shared" si="10"/>
        <v>8.5845347313237036E-2</v>
      </c>
    </row>
    <row r="5" spans="1:30" x14ac:dyDescent="0.25">
      <c r="A5">
        <v>4</v>
      </c>
      <c r="B5" s="1">
        <v>45454.81826388889</v>
      </c>
      <c r="C5" s="2">
        <v>1.3055555555555556E-2</v>
      </c>
      <c r="D5">
        <v>4</v>
      </c>
      <c r="E5" s="1">
        <v>45454.818287037036</v>
      </c>
      <c r="F5" s="2">
        <v>1.306712962962963E-2</v>
      </c>
      <c r="G5" s="2">
        <f t="shared" si="11"/>
        <v>1.157407407407357E-5</v>
      </c>
      <c r="H5" s="6">
        <v>4</v>
      </c>
      <c r="I5" t="s">
        <v>80</v>
      </c>
      <c r="J5" s="2">
        <f t="shared" si="3"/>
        <v>1.3055555555555556E-2</v>
      </c>
      <c r="K5" t="b">
        <f>NOT(ISNUMBER(MATCH(I5,'Time Trial 2024_05_14 Results'!$K$2:$K$76,0)))</f>
        <v>0</v>
      </c>
      <c r="M5" s="2">
        <f>IF(K5=TRUE,C5,INDEX('Time Trial 2024_05_14 Results'!$L$2:$L$76,MATCH(I5,'Time Trial 2024_05_14 Results'!$K$2:$K$76,0)))</f>
        <v>1.3321759259259261E-2</v>
      </c>
      <c r="N5" s="5" t="str">
        <f t="shared" si="4"/>
        <v>Chris Moore</v>
      </c>
      <c r="P5" s="5">
        <f t="shared" si="0"/>
        <v>1.3055555555555556E-2</v>
      </c>
      <c r="Q5" s="5">
        <f t="shared" si="1"/>
        <v>2.6620370370370426E-4</v>
      </c>
      <c r="R5" s="12">
        <f t="shared" si="5"/>
        <v>2.0390070921985855E-2</v>
      </c>
      <c r="S5" s="4">
        <f t="shared" si="6"/>
        <v>28</v>
      </c>
      <c r="T5" s="4">
        <f t="shared" si="7"/>
        <v>26</v>
      </c>
      <c r="V5">
        <v>4</v>
      </c>
      <c r="W5" t="str">
        <f t="shared" si="2"/>
        <v>Mick Duplock</v>
      </c>
      <c r="X5" s="2">
        <f t="shared" si="8"/>
        <v>1.9791666666666673E-3</v>
      </c>
      <c r="AA5">
        <v>4</v>
      </c>
      <c r="AB5" t="str">
        <f t="shared" si="9"/>
        <v>John Docherty</v>
      </c>
      <c r="AC5" s="13">
        <f t="shared" si="10"/>
        <v>7.4829931972789254E-2</v>
      </c>
    </row>
    <row r="6" spans="1:30" x14ac:dyDescent="0.25">
      <c r="A6">
        <v>5</v>
      </c>
      <c r="B6" s="1">
        <v>45454.818402777775</v>
      </c>
      <c r="C6" s="2">
        <v>1.3194444444444444E-2</v>
      </c>
      <c r="D6">
        <v>5</v>
      </c>
      <c r="E6" s="1">
        <v>45454.818437499998</v>
      </c>
      <c r="F6" s="2">
        <v>1.3206018518518518E-2</v>
      </c>
      <c r="G6" s="2">
        <f t="shared" si="11"/>
        <v>1.157407407407357E-5</v>
      </c>
      <c r="H6" s="6">
        <v>5</v>
      </c>
      <c r="I6" t="s">
        <v>79</v>
      </c>
      <c r="J6" s="2">
        <f t="shared" si="3"/>
        <v>1.3194444444444444E-2</v>
      </c>
      <c r="K6" t="b">
        <f>NOT(ISNUMBER(MATCH(I6,'Time Trial 2024_05_14 Results'!$K$2:$K$76,0)))</f>
        <v>0</v>
      </c>
      <c r="M6" s="2">
        <f>IF(K6=TRUE,C6,INDEX('Time Trial 2024_05_14 Results'!$L$2:$L$76,MATCH(I6,'Time Trial 2024_05_14 Results'!$K$2:$K$76,0)))</f>
        <v>1.3101851851851852E-2</v>
      </c>
      <c r="N6" s="5" t="str">
        <f t="shared" si="4"/>
        <v>Luke Minogue</v>
      </c>
      <c r="P6" s="5">
        <f t="shared" si="0"/>
        <v>1.3194444444444444E-2</v>
      </c>
      <c r="Q6" s="5">
        <f t="shared" si="1"/>
        <v>9.2592592592592032E-5</v>
      </c>
      <c r="R6" s="12">
        <f t="shared" si="5"/>
        <v>7.0175438596490804E-3</v>
      </c>
      <c r="S6" s="4">
        <f t="shared" si="6"/>
        <v>32</v>
      </c>
      <c r="T6" s="4">
        <f t="shared" si="7"/>
        <v>32</v>
      </c>
      <c r="V6">
        <v>5</v>
      </c>
      <c r="W6" t="str">
        <f t="shared" si="2"/>
        <v>John Docherty</v>
      </c>
      <c r="X6" s="2">
        <f t="shared" si="8"/>
        <v>1.5277777777777807E-3</v>
      </c>
      <c r="AA6">
        <v>5</v>
      </c>
      <c r="AB6" t="str">
        <f t="shared" si="9"/>
        <v>Steve Hook</v>
      </c>
      <c r="AC6" s="13">
        <f t="shared" si="10"/>
        <v>7.264425072644258E-2</v>
      </c>
    </row>
    <row r="7" spans="1:30" x14ac:dyDescent="0.25">
      <c r="A7">
        <v>6</v>
      </c>
      <c r="B7" s="1">
        <v>45454.818599537037</v>
      </c>
      <c r="C7" s="2">
        <v>1.3391203703703704E-2</v>
      </c>
      <c r="D7">
        <v>6</v>
      </c>
      <c r="E7" s="1">
        <v>45454.818622685183</v>
      </c>
      <c r="F7" s="2">
        <v>1.3402777777777777E-2</v>
      </c>
      <c r="G7" s="2">
        <f t="shared" si="11"/>
        <v>1.157407407407357E-5</v>
      </c>
      <c r="H7" s="6">
        <v>6</v>
      </c>
      <c r="I7" t="s">
        <v>158</v>
      </c>
      <c r="J7" s="2">
        <f t="shared" si="3"/>
        <v>1.3391203703703704E-2</v>
      </c>
      <c r="K7" t="b">
        <f>NOT(ISNUMBER(MATCH(I7,'Time Trial 2024_05_14 Results'!$K$2:$K$76,0)))</f>
        <v>1</v>
      </c>
      <c r="M7" s="2">
        <f>IF(K7=TRUE,C7,INDEX('Time Trial 2024_05_14 Results'!$L$2:$L$76,MATCH(I7,'Time Trial 2024_05_14 Results'!$K$2:$K$76,0)))</f>
        <v>1.3391203703703704E-2</v>
      </c>
      <c r="N7" s="5" t="str">
        <f t="shared" si="4"/>
        <v>Dave Wilkinson</v>
      </c>
      <c r="P7" s="5" t="str">
        <f t="shared" si="0"/>
        <v>-</v>
      </c>
      <c r="Q7" s="5" t="str">
        <f t="shared" si="1"/>
        <v>-</v>
      </c>
      <c r="R7" s="12" t="str">
        <f t="shared" si="5"/>
        <v>-</v>
      </c>
      <c r="S7" s="4" t="str">
        <f t="shared" si="6"/>
        <v>-</v>
      </c>
      <c r="T7" s="4" t="str">
        <f t="shared" si="7"/>
        <v>-</v>
      </c>
      <c r="V7">
        <v>6</v>
      </c>
      <c r="W7" t="str">
        <f t="shared" si="2"/>
        <v>Richard Harwood</v>
      </c>
      <c r="X7" s="2">
        <f t="shared" si="8"/>
        <v>1.5162037037037002E-3</v>
      </c>
      <c r="AA7">
        <v>6</v>
      </c>
      <c r="AB7" t="str">
        <f t="shared" si="9"/>
        <v>Mick Duplock</v>
      </c>
      <c r="AC7" s="13">
        <f t="shared" si="10"/>
        <v>7.1042791857083523E-2</v>
      </c>
    </row>
    <row r="8" spans="1:30" x14ac:dyDescent="0.25">
      <c r="A8">
        <v>7</v>
      </c>
      <c r="B8" s="1">
        <v>45454.818842592591</v>
      </c>
      <c r="C8" s="2">
        <v>1.3634259259259257E-2</v>
      </c>
      <c r="D8">
        <v>7</v>
      </c>
      <c r="E8" s="1">
        <v>45454.818865740737</v>
      </c>
      <c r="F8" s="2">
        <v>1.3645833333333331E-2</v>
      </c>
      <c r="G8" s="2">
        <f t="shared" si="11"/>
        <v>1.157407407407357E-5</v>
      </c>
      <c r="H8" s="6">
        <v>7</v>
      </c>
      <c r="I8" t="s">
        <v>81</v>
      </c>
      <c r="J8" s="2">
        <f t="shared" si="3"/>
        <v>1.3634259259259257E-2</v>
      </c>
      <c r="K8" t="b">
        <f>NOT(ISNUMBER(MATCH(I8,'Time Trial 2024_05_14 Results'!$K$2:$K$76,0)))</f>
        <v>0</v>
      </c>
      <c r="M8" s="2">
        <f>IF(K8=TRUE,C8,INDEX('Time Trial 2024_05_14 Results'!$L$2:$L$76,MATCH(I8,'Time Trial 2024_05_14 Results'!$K$2:$K$76,0)))</f>
        <v>1.3738425925925926E-2</v>
      </c>
      <c r="N8" s="5" t="str">
        <f t="shared" si="4"/>
        <v>Simon Lockwood</v>
      </c>
      <c r="P8" s="5">
        <f t="shared" si="0"/>
        <v>1.3634259259259257E-2</v>
      </c>
      <c r="Q8" s="5">
        <f t="shared" si="1"/>
        <v>1.0416666666666907E-4</v>
      </c>
      <c r="R8" s="12">
        <f t="shared" si="5"/>
        <v>7.6400679117149478E-3</v>
      </c>
      <c r="S8" s="4">
        <f t="shared" si="6"/>
        <v>31</v>
      </c>
      <c r="T8" s="4">
        <f t="shared" si="7"/>
        <v>31</v>
      </c>
      <c r="V8">
        <v>7</v>
      </c>
      <c r="W8" t="str">
        <f t="shared" si="2"/>
        <v>Kelly Docherty</v>
      </c>
      <c r="X8" s="2">
        <f t="shared" si="8"/>
        <v>1.3310185185185196E-3</v>
      </c>
      <c r="AA8">
        <v>7</v>
      </c>
      <c r="AB8" t="str">
        <f t="shared" si="9"/>
        <v>Warren Marks</v>
      </c>
      <c r="AC8" s="13">
        <f t="shared" si="10"/>
        <v>7.0644718792866948E-2</v>
      </c>
    </row>
    <row r="9" spans="1:30" x14ac:dyDescent="0.25">
      <c r="A9">
        <v>8</v>
      </c>
      <c r="B9" s="1">
        <v>45454.818993055553</v>
      </c>
      <c r="C9" s="2">
        <v>1.3784722222222224E-2</v>
      </c>
      <c r="D9">
        <v>8</v>
      </c>
      <c r="E9" s="1">
        <v>45454.819016203706</v>
      </c>
      <c r="F9" s="2">
        <v>1.3796296296296298E-2</v>
      </c>
      <c r="G9" s="2">
        <f t="shared" si="11"/>
        <v>1.157407407407357E-5</v>
      </c>
      <c r="H9" s="6">
        <v>8</v>
      </c>
      <c r="I9" t="s">
        <v>108</v>
      </c>
      <c r="J9" s="2">
        <f t="shared" si="3"/>
        <v>1.3784722222222224E-2</v>
      </c>
      <c r="K9" t="b">
        <f>NOT(ISNUMBER(MATCH(I9,'Time Trial 2024_05_14 Results'!$K$2:$K$76,0)))</f>
        <v>0</v>
      </c>
      <c r="M9" s="2">
        <f>IF(K9=TRUE,C9,INDEX('Time Trial 2024_05_14 Results'!$L$2:$L$76,MATCH(I9,'Time Trial 2024_05_14 Results'!$K$2:$K$76,0)))</f>
        <v>1.4212962962962962E-2</v>
      </c>
      <c r="N9" s="5" t="str">
        <f t="shared" si="4"/>
        <v>Harry Wilcox</v>
      </c>
      <c r="P9" s="5">
        <f t="shared" si="0"/>
        <v>1.3784722222222224E-2</v>
      </c>
      <c r="Q9" s="5">
        <f t="shared" si="1"/>
        <v>4.2824074074073772E-4</v>
      </c>
      <c r="R9" s="12">
        <f t="shared" si="5"/>
        <v>3.106633081444142E-2</v>
      </c>
      <c r="S9" s="4">
        <f t="shared" si="6"/>
        <v>24</v>
      </c>
      <c r="T9" s="4">
        <f t="shared" si="7"/>
        <v>18</v>
      </c>
      <c r="V9">
        <v>8</v>
      </c>
      <c r="W9" t="str">
        <f t="shared" si="2"/>
        <v>Warren Marks</v>
      </c>
      <c r="X9" s="2">
        <f t="shared" si="8"/>
        <v>1.1921296296296298E-3</v>
      </c>
      <c r="AA9">
        <v>8</v>
      </c>
      <c r="AB9" t="str">
        <f t="shared" si="9"/>
        <v>Kelly Docherty</v>
      </c>
      <c r="AC9" s="13">
        <f t="shared" si="10"/>
        <v>6.8779904306220149E-2</v>
      </c>
    </row>
    <row r="10" spans="1:30" x14ac:dyDescent="0.25">
      <c r="A10">
        <v>9</v>
      </c>
      <c r="B10" s="1">
        <v>45454.819224537037</v>
      </c>
      <c r="C10" s="2">
        <v>1.4027777777777778E-2</v>
      </c>
      <c r="D10">
        <v>9</v>
      </c>
      <c r="E10" s="1">
        <v>45454.81925925926</v>
      </c>
      <c r="F10" s="2">
        <v>1.4027777777777778E-2</v>
      </c>
      <c r="G10" s="2">
        <f t="shared" si="11"/>
        <v>0</v>
      </c>
      <c r="H10" s="6">
        <v>9</v>
      </c>
      <c r="I10" t="s">
        <v>159</v>
      </c>
      <c r="J10" s="2">
        <f t="shared" si="3"/>
        <v>1.4027777777777778E-2</v>
      </c>
      <c r="K10" t="b">
        <f>NOT(ISNUMBER(MATCH(I10,'Time Trial 2024_05_14 Results'!$K$2:$K$76,0)))</f>
        <v>1</v>
      </c>
      <c r="M10" s="2">
        <f>IF(K10=TRUE,C10,INDEX('Time Trial 2024_05_14 Results'!$L$2:$L$76,MATCH(I10,'Time Trial 2024_05_14 Results'!$K$2:$K$76,0)))</f>
        <v>1.4027777777777778E-2</v>
      </c>
      <c r="N10" s="5" t="str">
        <f t="shared" si="4"/>
        <v>Leo Maclachlan</v>
      </c>
      <c r="P10" s="5" t="str">
        <f t="shared" si="0"/>
        <v>-</v>
      </c>
      <c r="Q10" s="5" t="str">
        <f t="shared" si="1"/>
        <v>-</v>
      </c>
      <c r="R10" s="12" t="str">
        <f t="shared" si="5"/>
        <v>-</v>
      </c>
      <c r="S10" s="4" t="str">
        <f t="shared" si="6"/>
        <v>-</v>
      </c>
      <c r="T10" s="4" t="str">
        <f t="shared" si="7"/>
        <v>-</v>
      </c>
      <c r="V10">
        <v>9</v>
      </c>
      <c r="W10" t="str">
        <f t="shared" si="2"/>
        <v>Andrew Hartley</v>
      </c>
      <c r="X10" s="2">
        <f t="shared" si="8"/>
        <v>1.0185185185185193E-3</v>
      </c>
      <c r="AA10">
        <v>9</v>
      </c>
      <c r="AB10" t="str">
        <f t="shared" si="9"/>
        <v>Andrew Hartley</v>
      </c>
      <c r="AC10" s="13">
        <f t="shared" si="10"/>
        <v>6.0606060606060649E-2</v>
      </c>
    </row>
    <row r="11" spans="1:30" x14ac:dyDescent="0.25">
      <c r="A11">
        <v>10</v>
      </c>
      <c r="B11" s="1">
        <v>45454.81925925926</v>
      </c>
      <c r="C11" s="2">
        <v>1.4050925925925927E-2</v>
      </c>
      <c r="D11">
        <v>10</v>
      </c>
      <c r="E11" s="1">
        <v>45454.819293981483</v>
      </c>
      <c r="F11" s="2">
        <v>1.40625E-2</v>
      </c>
      <c r="G11" s="2">
        <f t="shared" si="11"/>
        <v>1.157407407407357E-5</v>
      </c>
      <c r="H11" s="6">
        <v>10</v>
      </c>
      <c r="I11" t="s">
        <v>160</v>
      </c>
      <c r="J11" s="2">
        <f t="shared" si="3"/>
        <v>1.4050925925925927E-2</v>
      </c>
      <c r="K11" t="b">
        <f>NOT(ISNUMBER(MATCH(I11,'Time Trial 2024_05_14 Results'!$K$2:$K$76,0)))</f>
        <v>1</v>
      </c>
      <c r="M11" s="2">
        <f>IF(K11=TRUE,C11,INDEX('Time Trial 2024_05_14 Results'!$L$2:$L$76,MATCH(I11,'Time Trial 2024_05_14 Results'!$K$2:$K$76,0)))</f>
        <v>1.4050925925925927E-2</v>
      </c>
      <c r="N11" s="5" t="str">
        <f t="shared" si="4"/>
        <v>Simon Holmes</v>
      </c>
      <c r="P11" s="5" t="str">
        <f t="shared" si="0"/>
        <v>-</v>
      </c>
      <c r="Q11" s="5" t="str">
        <f t="shared" si="1"/>
        <v>-</v>
      </c>
      <c r="R11" s="12" t="str">
        <f t="shared" si="5"/>
        <v>-</v>
      </c>
      <c r="S11" s="4" t="str">
        <f t="shared" si="6"/>
        <v>-</v>
      </c>
      <c r="T11" s="4" t="str">
        <f t="shared" si="7"/>
        <v>-</v>
      </c>
      <c r="V11">
        <v>10</v>
      </c>
      <c r="W11" t="str">
        <f t="shared" si="2"/>
        <v>Andrew Wright</v>
      </c>
      <c r="X11" s="2">
        <f t="shared" si="8"/>
        <v>9.1435185185185022E-4</v>
      </c>
      <c r="AA11">
        <v>10</v>
      </c>
      <c r="AB11" t="str">
        <f t="shared" si="9"/>
        <v>Andrew Wright</v>
      </c>
      <c r="AC11" s="13">
        <f t="shared" si="10"/>
        <v>5.4221002059025296E-2</v>
      </c>
    </row>
    <row r="12" spans="1:30" x14ac:dyDescent="0.25">
      <c r="A12">
        <v>11</v>
      </c>
      <c r="B12" s="1">
        <v>45454.819502314815</v>
      </c>
      <c r="C12" s="2">
        <v>1.4293981481481482E-2</v>
      </c>
      <c r="D12">
        <v>11</v>
      </c>
      <c r="E12" s="1">
        <v>45454.819537037038</v>
      </c>
      <c r="F12" s="2">
        <v>1.4305555555555557E-2</v>
      </c>
      <c r="G12" s="2">
        <f t="shared" si="11"/>
        <v>1.1574074074075305E-5</v>
      </c>
      <c r="H12" s="6">
        <v>11</v>
      </c>
      <c r="I12" t="s">
        <v>161</v>
      </c>
      <c r="J12" s="2">
        <f t="shared" si="3"/>
        <v>1.4293981481481482E-2</v>
      </c>
      <c r="K12" t="b">
        <f>NOT(ISNUMBER(MATCH(I12,'Time Trial 2024_05_14 Results'!$K$2:$K$76,0)))</f>
        <v>1</v>
      </c>
      <c r="M12" s="2">
        <f>IF(K12=TRUE,C12,INDEX('Time Trial 2024_05_14 Results'!$L$2:$L$76,MATCH(I12,'Time Trial 2024_05_14 Results'!$K$2:$K$76,0)))</f>
        <v>1.4293981481481482E-2</v>
      </c>
      <c r="N12" s="5" t="str">
        <f t="shared" si="4"/>
        <v>Dan Holmes</v>
      </c>
      <c r="P12" s="5" t="str">
        <f t="shared" si="0"/>
        <v>-</v>
      </c>
      <c r="Q12" s="5" t="str">
        <f t="shared" si="1"/>
        <v>-</v>
      </c>
      <c r="R12" s="12" t="str">
        <f t="shared" si="5"/>
        <v>-</v>
      </c>
      <c r="S12" s="4" t="str">
        <f t="shared" si="6"/>
        <v>-</v>
      </c>
      <c r="T12" s="4" t="str">
        <f t="shared" si="7"/>
        <v>-</v>
      </c>
      <c r="V12">
        <v>11</v>
      </c>
      <c r="W12" t="str">
        <f t="shared" si="2"/>
        <v>Jayne Marks</v>
      </c>
      <c r="X12" s="2">
        <f t="shared" si="8"/>
        <v>9.0277777777778012E-4</v>
      </c>
      <c r="AA12">
        <v>11</v>
      </c>
      <c r="AB12" t="str">
        <f t="shared" si="9"/>
        <v>Matt Horne</v>
      </c>
      <c r="AC12" s="13">
        <f t="shared" si="10"/>
        <v>4.9356223175965663E-2</v>
      </c>
    </row>
    <row r="13" spans="1:30" x14ac:dyDescent="0.25">
      <c r="A13">
        <v>12</v>
      </c>
      <c r="B13" s="1">
        <v>45454.819687499999</v>
      </c>
      <c r="C13" s="2">
        <v>1.4490740740740742E-2</v>
      </c>
      <c r="D13">
        <v>12</v>
      </c>
      <c r="E13" s="1">
        <v>45454.819722222222</v>
      </c>
      <c r="F13" s="2">
        <v>1.4490740740740742E-2</v>
      </c>
      <c r="G13" s="2">
        <f t="shared" si="11"/>
        <v>0</v>
      </c>
      <c r="H13" s="6">
        <v>12</v>
      </c>
      <c r="I13" t="s">
        <v>162</v>
      </c>
      <c r="J13" s="2">
        <f t="shared" si="3"/>
        <v>1.4490740740740742E-2</v>
      </c>
      <c r="K13" t="b">
        <f>NOT(ISNUMBER(MATCH(I13,'Time Trial 2024_05_14 Results'!$K$2:$K$76,0)))</f>
        <v>1</v>
      </c>
      <c r="M13" s="2">
        <f>IF(K13=TRUE,C13,INDEX('Time Trial 2024_05_14 Results'!$L$2:$L$76,MATCH(I13,'Time Trial 2024_05_14 Results'!$K$2:$K$76,0)))</f>
        <v>1.4490740740740742E-2</v>
      </c>
      <c r="N13" s="5" t="str">
        <f t="shared" si="4"/>
        <v>Jon Fengaras</v>
      </c>
      <c r="P13" s="5" t="str">
        <f t="shared" si="0"/>
        <v>-</v>
      </c>
      <c r="Q13" s="5" t="str">
        <f t="shared" si="1"/>
        <v>-</v>
      </c>
      <c r="R13" s="12" t="str">
        <f t="shared" si="5"/>
        <v>-</v>
      </c>
      <c r="S13" s="4" t="str">
        <f t="shared" si="6"/>
        <v>-</v>
      </c>
      <c r="T13" s="4" t="str">
        <f t="shared" si="7"/>
        <v>-</v>
      </c>
      <c r="V13">
        <v>12</v>
      </c>
      <c r="W13" t="str">
        <f t="shared" si="2"/>
        <v>Phil Surlis</v>
      </c>
      <c r="X13" s="2">
        <f t="shared" si="8"/>
        <v>8.564814814814789E-4</v>
      </c>
      <c r="AA13">
        <v>12</v>
      </c>
      <c r="AB13" t="str">
        <f t="shared" si="9"/>
        <v>Phil Surlis</v>
      </c>
      <c r="AC13" s="13">
        <f t="shared" si="10"/>
        <v>4.2382588774341222E-2</v>
      </c>
    </row>
    <row r="14" spans="1:30" x14ac:dyDescent="0.25">
      <c r="A14">
        <v>13</v>
      </c>
      <c r="B14" s="1">
        <v>45454.819780092592</v>
      </c>
      <c r="C14" s="2">
        <v>1.4571759259259258E-2</v>
      </c>
      <c r="D14">
        <v>13</v>
      </c>
      <c r="E14" s="1">
        <v>45454.819803240738</v>
      </c>
      <c r="F14" s="2">
        <v>1.4583333333333332E-2</v>
      </c>
      <c r="G14" s="2">
        <f t="shared" si="11"/>
        <v>1.157407407407357E-5</v>
      </c>
      <c r="H14" s="6">
        <v>13</v>
      </c>
      <c r="I14" t="s">
        <v>163</v>
      </c>
      <c r="J14" s="2">
        <f t="shared" si="3"/>
        <v>1.4571759259259258E-2</v>
      </c>
      <c r="K14" t="b">
        <f>NOT(ISNUMBER(MATCH(I14,'Time Trial 2024_05_14 Results'!$K$2:$K$76,0)))</f>
        <v>1</v>
      </c>
      <c r="M14" s="2">
        <f>IF(K14=TRUE,C14,INDEX('Time Trial 2024_05_14 Results'!$L$2:$L$76,MATCH(I14,'Time Trial 2024_05_14 Results'!$K$2:$K$76,0)))</f>
        <v>1.4571759259259258E-2</v>
      </c>
      <c r="N14" s="5" t="str">
        <f t="shared" si="4"/>
        <v>Simon Mills</v>
      </c>
      <c r="P14" s="5" t="str">
        <f t="shared" si="0"/>
        <v>-</v>
      </c>
      <c r="Q14" s="5" t="str">
        <f t="shared" si="1"/>
        <v>-</v>
      </c>
      <c r="R14" s="12" t="str">
        <f t="shared" si="5"/>
        <v>-</v>
      </c>
      <c r="S14" s="4" t="str">
        <f t="shared" si="6"/>
        <v>-</v>
      </c>
      <c r="T14" s="4" t="str">
        <f t="shared" si="7"/>
        <v>-</v>
      </c>
      <c r="V14">
        <v>13</v>
      </c>
      <c r="W14" t="str">
        <f t="shared" si="2"/>
        <v>Matt Horne</v>
      </c>
      <c r="X14" s="2">
        <f t="shared" si="8"/>
        <v>7.9861111111111105E-4</v>
      </c>
      <c r="AA14">
        <v>13</v>
      </c>
      <c r="AB14" t="str">
        <f t="shared" si="9"/>
        <v>Jayne Marks</v>
      </c>
      <c r="AC14" s="13">
        <f t="shared" si="10"/>
        <v>4.2345276872964285E-2</v>
      </c>
    </row>
    <row r="15" spans="1:30" x14ac:dyDescent="0.25">
      <c r="A15">
        <v>14</v>
      </c>
      <c r="B15" s="1">
        <v>45454.8200462963</v>
      </c>
      <c r="C15" s="2">
        <v>1.4837962962962963E-2</v>
      </c>
      <c r="D15">
        <v>14</v>
      </c>
      <c r="E15" s="1">
        <v>45454.820081018515</v>
      </c>
      <c r="F15" s="2">
        <v>1.4849537037037036E-2</v>
      </c>
      <c r="G15" s="2">
        <f t="shared" si="11"/>
        <v>1.157407407407357E-5</v>
      </c>
      <c r="H15" s="6">
        <v>14</v>
      </c>
      <c r="I15" t="s">
        <v>164</v>
      </c>
      <c r="J15" s="2">
        <f t="shared" si="3"/>
        <v>1.4837962962962963E-2</v>
      </c>
      <c r="K15" t="b">
        <f>NOT(ISNUMBER(MATCH(I15,'Time Trial 2024_05_14 Results'!$K$2:$K$76,0)))</f>
        <v>1</v>
      </c>
      <c r="M15" s="2">
        <f>IF(K15=TRUE,C15,INDEX('Time Trial 2024_05_14 Results'!$L$2:$L$76,MATCH(I15,'Time Trial 2024_05_14 Results'!$K$2:$K$76,0)))</f>
        <v>1.4837962962962963E-2</v>
      </c>
      <c r="N15" s="5" t="str">
        <f t="shared" si="4"/>
        <v>Rich March</v>
      </c>
      <c r="P15" s="5" t="str">
        <f t="shared" si="0"/>
        <v>-</v>
      </c>
      <c r="Q15" s="5" t="str">
        <f t="shared" si="1"/>
        <v>-</v>
      </c>
      <c r="R15" s="12" t="str">
        <f t="shared" si="5"/>
        <v>-</v>
      </c>
      <c r="S15" s="4" t="str">
        <f t="shared" si="6"/>
        <v>-</v>
      </c>
      <c r="T15" s="4" t="str">
        <f t="shared" si="7"/>
        <v>-</v>
      </c>
      <c r="V15">
        <v>14</v>
      </c>
      <c r="W15" t="str">
        <f t="shared" si="2"/>
        <v>Lisa Jestico</v>
      </c>
      <c r="X15" s="2">
        <f t="shared" si="8"/>
        <v>7.5231481481481677E-4</v>
      </c>
      <c r="AA15">
        <v>14</v>
      </c>
      <c r="AB15" t="str">
        <f t="shared" si="9"/>
        <v>Michael Daly</v>
      </c>
      <c r="AC15" s="13">
        <f t="shared" si="10"/>
        <v>3.8229376257545418E-2</v>
      </c>
    </row>
    <row r="16" spans="1:30" x14ac:dyDescent="0.25">
      <c r="A16">
        <v>15</v>
      </c>
      <c r="B16" s="1">
        <v>45454.820081018515</v>
      </c>
      <c r="C16" s="2">
        <v>1.4872685185185185E-2</v>
      </c>
      <c r="D16">
        <v>15</v>
      </c>
      <c r="E16" s="1">
        <v>45454.820104166669</v>
      </c>
      <c r="F16" s="2">
        <v>1.4884259259259259E-2</v>
      </c>
      <c r="G16" s="2">
        <f t="shared" si="11"/>
        <v>1.157407407407357E-5</v>
      </c>
      <c r="H16" s="6">
        <v>15</v>
      </c>
      <c r="I16" t="s">
        <v>86</v>
      </c>
      <c r="J16" s="2">
        <f t="shared" si="3"/>
        <v>1.4872685185185185E-2</v>
      </c>
      <c r="K16" t="b">
        <f>NOT(ISNUMBER(MATCH(I16,'Time Trial 2024_05_14 Results'!$K$2:$K$76,0)))</f>
        <v>0</v>
      </c>
      <c r="M16" s="2">
        <f>IF(K16=TRUE,C16,INDEX('Time Trial 2024_05_14 Results'!$L$2:$L$76,MATCH(I16,'Time Trial 2024_05_14 Results'!$K$2:$K$76,0)))</f>
        <v>1.53125E-2</v>
      </c>
      <c r="N16" s="5" t="str">
        <f t="shared" si="4"/>
        <v>Josh Weller</v>
      </c>
      <c r="P16" s="5">
        <f t="shared" si="0"/>
        <v>1.4872685185185185E-2</v>
      </c>
      <c r="Q16" s="5">
        <f t="shared" si="1"/>
        <v>4.3981481481481476E-4</v>
      </c>
      <c r="R16" s="12">
        <f t="shared" si="5"/>
        <v>2.9571984435797661E-2</v>
      </c>
      <c r="S16" s="4">
        <f t="shared" si="6"/>
        <v>21</v>
      </c>
      <c r="T16" s="4">
        <f t="shared" si="7"/>
        <v>20</v>
      </c>
      <c r="V16">
        <v>15</v>
      </c>
      <c r="W16" t="str">
        <f t="shared" si="2"/>
        <v>Ian Bunch</v>
      </c>
      <c r="X16" s="2">
        <f t="shared" si="8"/>
        <v>6.9444444444444198E-4</v>
      </c>
      <c r="AA16">
        <v>15</v>
      </c>
      <c r="AB16" t="str">
        <f t="shared" si="9"/>
        <v>Lisa Jestico</v>
      </c>
      <c r="AC16" s="13">
        <f t="shared" si="10"/>
        <v>3.7900874635568613E-2</v>
      </c>
    </row>
    <row r="17" spans="1:29" x14ac:dyDescent="0.25">
      <c r="A17">
        <v>16</v>
      </c>
      <c r="B17" s="1">
        <v>45454.820208333331</v>
      </c>
      <c r="C17" s="2">
        <v>1.5000000000000001E-2</v>
      </c>
      <c r="D17">
        <v>16</v>
      </c>
      <c r="E17" s="1">
        <v>45454.820243055554</v>
      </c>
      <c r="F17" s="2">
        <v>1.5011574074074075E-2</v>
      </c>
      <c r="G17" s="2">
        <f t="shared" si="11"/>
        <v>1.157407407407357E-5</v>
      </c>
      <c r="H17" s="6">
        <v>16</v>
      </c>
      <c r="I17" t="s">
        <v>87</v>
      </c>
      <c r="J17" s="2">
        <f t="shared" si="3"/>
        <v>1.5000000000000001E-2</v>
      </c>
      <c r="K17" t="b">
        <f>NOT(ISNUMBER(MATCH(I17,'Time Trial 2024_05_14 Results'!$K$2:$K$76,0)))</f>
        <v>0</v>
      </c>
      <c r="M17" s="2">
        <f>IF(K17=TRUE,C17,INDEX('Time Trial 2024_05_14 Results'!$L$2:$L$76,MATCH(I17,'Time Trial 2024_05_14 Results'!$K$2:$K$76,0)))</f>
        <v>1.5358796296296296E-2</v>
      </c>
      <c r="N17" s="5" t="str">
        <f t="shared" si="4"/>
        <v>Brian Stone</v>
      </c>
      <c r="P17" s="5">
        <f t="shared" si="0"/>
        <v>1.5000000000000001E-2</v>
      </c>
      <c r="Q17" s="5">
        <f t="shared" si="1"/>
        <v>3.5879629629629456E-4</v>
      </c>
      <c r="R17" s="12">
        <f t="shared" si="5"/>
        <v>2.3919753086419634E-2</v>
      </c>
      <c r="S17" s="4">
        <f t="shared" si="6"/>
        <v>25</v>
      </c>
      <c r="T17" s="4">
        <f t="shared" si="7"/>
        <v>24</v>
      </c>
      <c r="V17">
        <v>16</v>
      </c>
      <c r="W17" t="str">
        <f t="shared" si="2"/>
        <v>Lauren Davis</v>
      </c>
      <c r="X17" s="2">
        <f t="shared" si="8"/>
        <v>5.5555555555555913E-4</v>
      </c>
      <c r="AA17">
        <v>16</v>
      </c>
      <c r="AB17" t="str">
        <f t="shared" si="9"/>
        <v>Lewis Reeves</v>
      </c>
      <c r="AC17" s="13">
        <f t="shared" si="10"/>
        <v>3.4418604651162969E-2</v>
      </c>
    </row>
    <row r="18" spans="1:29" x14ac:dyDescent="0.25">
      <c r="A18">
        <v>17</v>
      </c>
      <c r="B18" s="1">
        <v>45454.820289351854</v>
      </c>
      <c r="C18" s="2">
        <v>1.5092592592592593E-2</v>
      </c>
      <c r="D18">
        <v>17</v>
      </c>
      <c r="E18" s="1">
        <v>45454.820324074077</v>
      </c>
      <c r="F18" s="2">
        <v>1.5104166666666667E-2</v>
      </c>
      <c r="G18" s="2">
        <f t="shared" si="11"/>
        <v>1.157407407407357E-5</v>
      </c>
      <c r="H18" s="6">
        <v>17</v>
      </c>
      <c r="I18" t="s">
        <v>165</v>
      </c>
      <c r="J18" s="2">
        <f t="shared" si="3"/>
        <v>1.5092592592592593E-2</v>
      </c>
      <c r="K18" t="b">
        <f>NOT(ISNUMBER(MATCH(I18,'Time Trial 2024_05_14 Results'!$K$2:$K$76,0)))</f>
        <v>1</v>
      </c>
      <c r="M18" s="2">
        <f>IF(K18=TRUE,C18,INDEX('Time Trial 2024_05_14 Results'!$L$2:$L$76,MATCH(I18,'Time Trial 2024_05_14 Results'!$K$2:$K$76,0)))</f>
        <v>1.5092592592592593E-2</v>
      </c>
      <c r="N18" s="5" t="str">
        <f t="shared" si="4"/>
        <v>Paul Chaotler</v>
      </c>
      <c r="P18" s="5" t="str">
        <f t="shared" si="0"/>
        <v>-</v>
      </c>
      <c r="Q18" s="5" t="str">
        <f t="shared" si="1"/>
        <v>-</v>
      </c>
      <c r="R18" s="12" t="str">
        <f t="shared" si="5"/>
        <v>-</v>
      </c>
      <c r="S18" s="4" t="str">
        <f t="shared" si="6"/>
        <v>-</v>
      </c>
      <c r="T18" s="4" t="str">
        <f t="shared" si="7"/>
        <v>-</v>
      </c>
      <c r="V18">
        <v>17</v>
      </c>
      <c r="W18" t="str">
        <f t="shared" si="2"/>
        <v>Christian Liberman</v>
      </c>
      <c r="X18" s="2">
        <f t="shared" si="8"/>
        <v>5.5555555555555219E-4</v>
      </c>
      <c r="AA18">
        <v>17</v>
      </c>
      <c r="AB18" t="str">
        <f t="shared" si="9"/>
        <v>Ian Bunch</v>
      </c>
      <c r="AC18" s="13">
        <f t="shared" si="10"/>
        <v>3.1999999999999883E-2</v>
      </c>
    </row>
    <row r="19" spans="1:29" x14ac:dyDescent="0.25">
      <c r="A19">
        <v>18</v>
      </c>
      <c r="B19" s="1">
        <v>45454.820335648146</v>
      </c>
      <c r="C19" s="2">
        <v>1.5127314814814816E-2</v>
      </c>
      <c r="D19">
        <v>18</v>
      </c>
      <c r="E19" s="1">
        <v>45454.820370370369</v>
      </c>
      <c r="F19" s="2">
        <v>1.5138888888888889E-2</v>
      </c>
      <c r="G19" s="2">
        <f t="shared" si="11"/>
        <v>1.157407407407357E-5</v>
      </c>
      <c r="H19" s="6">
        <v>18</v>
      </c>
      <c r="I19" t="s">
        <v>88</v>
      </c>
      <c r="J19" s="2">
        <f t="shared" si="3"/>
        <v>1.5127314814814816E-2</v>
      </c>
      <c r="K19" t="b">
        <f>NOT(ISNUMBER(MATCH(I19,'Time Trial 2024_05_14 Results'!$K$2:$K$76,0)))</f>
        <v>0</v>
      </c>
      <c r="M19" s="2">
        <f>IF(K19=TRUE,C19,INDEX('Time Trial 2024_05_14 Results'!$L$2:$L$76,MATCH(I19,'Time Trial 2024_05_14 Results'!$K$2:$K$76,0)))</f>
        <v>1.539351851851852E-2</v>
      </c>
      <c r="N19" s="5" t="str">
        <f t="shared" si="4"/>
        <v>Ian Dickinson</v>
      </c>
      <c r="P19" s="5">
        <f t="shared" si="0"/>
        <v>1.5127314814814816E-2</v>
      </c>
      <c r="Q19" s="5">
        <f t="shared" si="1"/>
        <v>2.6620370370370426E-4</v>
      </c>
      <c r="R19" s="12">
        <f t="shared" si="5"/>
        <v>1.7597551644988559E-2</v>
      </c>
      <c r="S19" s="4">
        <f t="shared" si="6"/>
        <v>28</v>
      </c>
      <c r="T19" s="4">
        <f t="shared" si="7"/>
        <v>27</v>
      </c>
      <c r="V19">
        <v>18</v>
      </c>
      <c r="W19" t="str">
        <f t="shared" si="2"/>
        <v>Barnaby Smith</v>
      </c>
      <c r="X19" s="2">
        <f t="shared" si="8"/>
        <v>5.4398148148147862E-4</v>
      </c>
      <c r="AA19">
        <v>18</v>
      </c>
      <c r="AB19" t="str">
        <f t="shared" si="9"/>
        <v>Harry Wilcox</v>
      </c>
      <c r="AC19" s="13">
        <f t="shared" si="10"/>
        <v>3.106633081444142E-2</v>
      </c>
    </row>
    <row r="20" spans="1:29" x14ac:dyDescent="0.25">
      <c r="A20">
        <v>19</v>
      </c>
      <c r="B20" s="1">
        <v>45454.820810185185</v>
      </c>
      <c r="C20" s="2">
        <v>1.5613425925925926E-2</v>
      </c>
      <c r="D20">
        <v>19</v>
      </c>
      <c r="E20" s="1">
        <v>45454.820844907408</v>
      </c>
      <c r="F20" s="2">
        <v>1.5625E-2</v>
      </c>
      <c r="G20" s="2">
        <f t="shared" si="11"/>
        <v>1.157407407407357E-5</v>
      </c>
      <c r="H20" s="6">
        <v>19</v>
      </c>
      <c r="I20" t="s">
        <v>166</v>
      </c>
      <c r="J20" s="2">
        <f t="shared" si="3"/>
        <v>1.5613425925925926E-2</v>
      </c>
      <c r="K20" t="b">
        <f>NOT(ISNUMBER(MATCH(I20,'Time Trial 2024_05_14 Results'!$K$2:$K$76,0)))</f>
        <v>1</v>
      </c>
      <c r="M20" s="2">
        <f>IF(K20=TRUE,C20,INDEX('Time Trial 2024_05_14 Results'!$L$2:$L$76,MATCH(I20,'Time Trial 2024_05_14 Results'!$K$2:$K$76,0)))</f>
        <v>1.5613425925925926E-2</v>
      </c>
      <c r="N20" s="5" t="str">
        <f t="shared" si="4"/>
        <v>Alan Laclachlan</v>
      </c>
      <c r="P20" s="5" t="str">
        <f t="shared" si="0"/>
        <v>-</v>
      </c>
      <c r="Q20" s="5" t="str">
        <f t="shared" si="1"/>
        <v>-</v>
      </c>
      <c r="R20" s="12" t="str">
        <f t="shared" si="5"/>
        <v>-</v>
      </c>
      <c r="S20" s="4" t="str">
        <f t="shared" si="6"/>
        <v>-</v>
      </c>
      <c r="T20" s="4" t="str">
        <f t="shared" si="7"/>
        <v>-</v>
      </c>
      <c r="V20">
        <v>19</v>
      </c>
      <c r="W20" t="str">
        <f t="shared" si="2"/>
        <v>Robert Swann</v>
      </c>
      <c r="X20" s="2">
        <f t="shared" si="8"/>
        <v>4.745370370370372E-4</v>
      </c>
      <c r="AA20">
        <v>19</v>
      </c>
      <c r="AB20" t="str">
        <f t="shared" si="9"/>
        <v>Christian Liberman</v>
      </c>
      <c r="AC20" s="13">
        <f t="shared" si="10"/>
        <v>3.0360531309297726E-2</v>
      </c>
    </row>
    <row r="21" spans="1:29" x14ac:dyDescent="0.25">
      <c r="A21">
        <v>20</v>
      </c>
      <c r="B21" s="1">
        <v>45454.820949074077</v>
      </c>
      <c r="C21" s="2">
        <v>1.5740740740740743E-2</v>
      </c>
      <c r="D21">
        <v>20</v>
      </c>
      <c r="E21" s="1">
        <v>45454.820983796293</v>
      </c>
      <c r="F21" s="2">
        <v>1.5752314814814813E-2</v>
      </c>
      <c r="G21" s="2">
        <f t="shared" si="11"/>
        <v>1.1574074074070101E-5</v>
      </c>
      <c r="H21" s="6">
        <v>20</v>
      </c>
      <c r="I21" t="s">
        <v>167</v>
      </c>
      <c r="J21" s="2">
        <f t="shared" si="3"/>
        <v>1.5740740740740743E-2</v>
      </c>
      <c r="K21" t="b">
        <f>NOT(ISNUMBER(MATCH(I21,'Time Trial 2024_05_14 Results'!$K$2:$K$76,0)))</f>
        <v>1</v>
      </c>
      <c r="M21" s="2">
        <f>IF(K21=TRUE,C21,INDEX('Time Trial 2024_05_14 Results'!$L$2:$L$76,MATCH(I21,'Time Trial 2024_05_14 Results'!$K$2:$K$76,0)))</f>
        <v>1.5740740740740743E-2</v>
      </c>
      <c r="N21" s="5" t="str">
        <f t="shared" si="4"/>
        <v>Anna Maclachlan</v>
      </c>
      <c r="P21" s="5" t="str">
        <f t="shared" si="0"/>
        <v>-</v>
      </c>
      <c r="Q21" s="5" t="str">
        <f t="shared" si="1"/>
        <v>-</v>
      </c>
      <c r="R21" s="12" t="str">
        <f t="shared" si="5"/>
        <v>-</v>
      </c>
      <c r="S21" s="4" t="str">
        <f t="shared" si="6"/>
        <v>-</v>
      </c>
      <c r="T21" s="4" t="str">
        <f t="shared" si="7"/>
        <v>-</v>
      </c>
      <c r="V21">
        <v>20</v>
      </c>
      <c r="W21" t="str">
        <f t="shared" si="2"/>
        <v>Michael Daly</v>
      </c>
      <c r="X21" s="2">
        <f t="shared" si="8"/>
        <v>4.3981481481481649E-4</v>
      </c>
      <c r="AA21">
        <v>20</v>
      </c>
      <c r="AB21" t="str">
        <f t="shared" si="9"/>
        <v>Josh Weller</v>
      </c>
      <c r="AC21" s="13">
        <f t="shared" si="10"/>
        <v>2.9571984435797661E-2</v>
      </c>
    </row>
    <row r="22" spans="1:29" x14ac:dyDescent="0.25">
      <c r="A22">
        <v>21</v>
      </c>
      <c r="B22" s="1">
        <v>45454.821134259262</v>
      </c>
      <c r="C22" s="2">
        <v>1.5925925925925927E-2</v>
      </c>
      <c r="D22">
        <v>21</v>
      </c>
      <c r="E22" s="1">
        <v>45454.821168981478</v>
      </c>
      <c r="F22" s="2">
        <v>1.59375E-2</v>
      </c>
      <c r="G22" s="2">
        <f t="shared" si="11"/>
        <v>1.157407407407357E-5</v>
      </c>
      <c r="H22" s="6">
        <v>21</v>
      </c>
      <c r="I22" t="s">
        <v>95</v>
      </c>
      <c r="J22" s="2">
        <f t="shared" si="3"/>
        <v>1.5925925925925927E-2</v>
      </c>
      <c r="K22" t="b">
        <f>NOT(ISNUMBER(MATCH(I22,'Time Trial 2024_05_14 Results'!$K$2:$K$76,0)))</f>
        <v>0</v>
      </c>
      <c r="M22" s="2">
        <f>IF(K22=TRUE,C22,INDEX('Time Trial 2024_05_14 Results'!$L$2:$L$76,MATCH(I22,'Time Trial 2024_05_14 Results'!$K$2:$K$76,0)))</f>
        <v>1.6354166666666666E-2</v>
      </c>
      <c r="N22" s="5" t="str">
        <f t="shared" si="4"/>
        <v>Dave Dawson</v>
      </c>
      <c r="P22" s="5">
        <f t="shared" si="0"/>
        <v>1.5925925925925927E-2</v>
      </c>
      <c r="Q22" s="5">
        <f t="shared" si="1"/>
        <v>4.2824074074073945E-4</v>
      </c>
      <c r="R22" s="12">
        <f t="shared" si="5"/>
        <v>2.688953488372085E-2</v>
      </c>
      <c r="S22" s="4">
        <f t="shared" si="6"/>
        <v>23</v>
      </c>
      <c r="T22" s="4">
        <f t="shared" si="7"/>
        <v>23</v>
      </c>
      <c r="V22">
        <v>21</v>
      </c>
      <c r="W22" t="str">
        <f t="shared" si="2"/>
        <v>Josh Weller</v>
      </c>
      <c r="X22" s="2">
        <f t="shared" si="8"/>
        <v>4.3981481481481476E-4</v>
      </c>
      <c r="AA22">
        <v>21</v>
      </c>
      <c r="AB22" t="str">
        <f t="shared" si="9"/>
        <v>Robert Swann</v>
      </c>
      <c r="AC22" s="13">
        <f t="shared" si="10"/>
        <v>2.9140014214641092E-2</v>
      </c>
    </row>
    <row r="23" spans="1:29" x14ac:dyDescent="0.25">
      <c r="A23">
        <v>22</v>
      </c>
      <c r="B23" s="1">
        <v>45454.821192129632</v>
      </c>
      <c r="C23" s="2">
        <v>1.5995370370370372E-2</v>
      </c>
      <c r="D23">
        <v>22</v>
      </c>
      <c r="E23" s="1">
        <v>45454.821226851855</v>
      </c>
      <c r="F23" s="2">
        <v>1.5995370370370372E-2</v>
      </c>
      <c r="G23" s="2">
        <f t="shared" si="11"/>
        <v>0</v>
      </c>
      <c r="H23" s="6">
        <v>22</v>
      </c>
      <c r="I23" t="s">
        <v>168</v>
      </c>
      <c r="J23" s="2">
        <f t="shared" si="3"/>
        <v>1.5995370370370372E-2</v>
      </c>
      <c r="K23" t="b">
        <f>NOT(ISNUMBER(MATCH(I23,'Time Trial 2024_05_14 Results'!$K$2:$K$76,0)))</f>
        <v>1</v>
      </c>
      <c r="M23" s="2">
        <f>IF(K23=TRUE,C23,INDEX('Time Trial 2024_05_14 Results'!$L$2:$L$76,MATCH(I23,'Time Trial 2024_05_14 Results'!$K$2:$K$76,0)))</f>
        <v>1.5995370370370372E-2</v>
      </c>
      <c r="N23" s="5" t="str">
        <f t="shared" si="4"/>
        <v>Rob Hampson</v>
      </c>
      <c r="P23" s="5" t="str">
        <f t="shared" si="0"/>
        <v>-</v>
      </c>
      <c r="Q23" s="5" t="str">
        <f t="shared" si="1"/>
        <v>-</v>
      </c>
      <c r="R23" s="12" t="str">
        <f t="shared" si="5"/>
        <v>-</v>
      </c>
      <c r="S23" s="4" t="str">
        <f t="shared" si="6"/>
        <v>-</v>
      </c>
      <c r="T23" s="4" t="str">
        <f t="shared" si="7"/>
        <v>-</v>
      </c>
      <c r="V23">
        <v>22</v>
      </c>
      <c r="W23" t="str">
        <f t="shared" si="2"/>
        <v>Lewis Reeves</v>
      </c>
      <c r="X23" s="2">
        <f t="shared" si="8"/>
        <v>4.2824074074074292E-4</v>
      </c>
      <c r="AA23">
        <v>22</v>
      </c>
      <c r="AB23" t="str">
        <f t="shared" si="9"/>
        <v>Lauren Davis</v>
      </c>
      <c r="AC23" s="13">
        <f t="shared" si="10"/>
        <v>2.7180067950170049E-2</v>
      </c>
    </row>
    <row r="24" spans="1:29" x14ac:dyDescent="0.25">
      <c r="A24">
        <v>23</v>
      </c>
      <c r="B24" s="1">
        <v>45454.821261574078</v>
      </c>
      <c r="C24" s="2">
        <v>1.6053240740740739E-2</v>
      </c>
      <c r="D24">
        <v>23</v>
      </c>
      <c r="E24" s="1">
        <v>45454.821296296293</v>
      </c>
      <c r="F24" s="2">
        <v>1.6064814814814813E-2</v>
      </c>
      <c r="G24" s="2">
        <f t="shared" si="11"/>
        <v>1.157407407407357E-5</v>
      </c>
      <c r="H24" s="6">
        <v>23</v>
      </c>
      <c r="I24" t="s">
        <v>169</v>
      </c>
      <c r="J24" s="2">
        <f t="shared" si="3"/>
        <v>1.6053240740740739E-2</v>
      </c>
      <c r="K24" t="b">
        <f>NOT(ISNUMBER(MATCH(I24,'Time Trial 2024_05_14 Results'!$K$2:$K$76,0)))</f>
        <v>1</v>
      </c>
      <c r="M24" s="2">
        <f>IF(K24=TRUE,C24,INDEX('Time Trial 2024_05_14 Results'!$L$2:$L$76,MATCH(I24,'Time Trial 2024_05_14 Results'!$K$2:$K$76,0)))</f>
        <v>1.6053240740740739E-2</v>
      </c>
      <c r="N24" s="5" t="str">
        <f t="shared" si="4"/>
        <v>Nick Street</v>
      </c>
      <c r="P24" s="5" t="str">
        <f t="shared" si="0"/>
        <v>-</v>
      </c>
      <c r="Q24" s="5" t="str">
        <f t="shared" si="1"/>
        <v>-</v>
      </c>
      <c r="R24" s="12" t="str">
        <f t="shared" si="5"/>
        <v>-</v>
      </c>
      <c r="S24" s="4" t="str">
        <f t="shared" si="6"/>
        <v>-</v>
      </c>
      <c r="T24" s="4" t="str">
        <f t="shared" si="7"/>
        <v>-</v>
      </c>
      <c r="V24">
        <v>23</v>
      </c>
      <c r="W24" t="str">
        <f t="shared" si="2"/>
        <v>Dave Dawson</v>
      </c>
      <c r="X24" s="2">
        <f t="shared" si="8"/>
        <v>4.2824074074073945E-4</v>
      </c>
      <c r="AA24">
        <v>23</v>
      </c>
      <c r="AB24" t="str">
        <f t="shared" si="9"/>
        <v>Dave Dawson</v>
      </c>
      <c r="AC24" s="13">
        <f t="shared" si="10"/>
        <v>2.688953488372085E-2</v>
      </c>
    </row>
    <row r="25" spans="1:29" x14ac:dyDescent="0.25">
      <c r="A25">
        <v>24</v>
      </c>
      <c r="B25" s="1">
        <v>45454.821284722224</v>
      </c>
      <c r="C25" s="2">
        <v>1.6087962962962964E-2</v>
      </c>
      <c r="D25">
        <v>24</v>
      </c>
      <c r="E25" s="1">
        <v>45454.821319444447</v>
      </c>
      <c r="F25" s="2">
        <v>1.6099537037037037E-2</v>
      </c>
      <c r="G25" s="2">
        <f t="shared" si="11"/>
        <v>1.157407407407357E-5</v>
      </c>
      <c r="H25" s="6">
        <v>24</v>
      </c>
      <c r="I25" t="s">
        <v>123</v>
      </c>
      <c r="J25" s="2">
        <f t="shared" si="3"/>
        <v>1.6087962962962964E-2</v>
      </c>
      <c r="K25" t="b">
        <f>NOT(ISNUMBER(MATCH(I25,'Time Trial 2024_05_14 Results'!$K$2:$K$76,0)))</f>
        <v>0</v>
      </c>
      <c r="M25" s="2">
        <f>IF(K25=TRUE,C25,INDEX('Time Trial 2024_05_14 Results'!$L$2:$L$76,MATCH(I25,'Time Trial 2024_05_14 Results'!$K$2:$K$76,0)))</f>
        <v>2.028935185185185E-2</v>
      </c>
      <c r="N25" s="5" t="str">
        <f t="shared" si="4"/>
        <v>Mike Bransden</v>
      </c>
      <c r="P25" s="5">
        <f t="shared" si="0"/>
        <v>1.6087962962962964E-2</v>
      </c>
      <c r="Q25" s="5">
        <f t="shared" si="1"/>
        <v>4.2013888888888865E-3</v>
      </c>
      <c r="R25" s="12">
        <f t="shared" si="5"/>
        <v>0.2611510791366905</v>
      </c>
      <c r="S25" s="4">
        <f t="shared" si="6"/>
        <v>1</v>
      </c>
      <c r="T25" s="4">
        <f t="shared" si="7"/>
        <v>1</v>
      </c>
      <c r="V25">
        <v>24</v>
      </c>
      <c r="W25" t="str">
        <f t="shared" si="2"/>
        <v>Harry Wilcox</v>
      </c>
      <c r="X25" s="2">
        <f t="shared" si="8"/>
        <v>4.2824074074073772E-4</v>
      </c>
      <c r="AA25">
        <v>24</v>
      </c>
      <c r="AB25" t="str">
        <f t="shared" si="9"/>
        <v>Brian Stone</v>
      </c>
      <c r="AC25" s="13">
        <f t="shared" si="10"/>
        <v>2.3919753086419634E-2</v>
      </c>
    </row>
    <row r="26" spans="1:29" x14ac:dyDescent="0.25">
      <c r="A26">
        <v>25</v>
      </c>
      <c r="B26" s="1">
        <v>45454.821377314816</v>
      </c>
      <c r="C26" s="2">
        <v>1.6180555555555556E-2</v>
      </c>
      <c r="D26">
        <v>25</v>
      </c>
      <c r="E26" s="1">
        <v>45454.821412037039</v>
      </c>
      <c r="F26" s="2">
        <v>1.6180555555555556E-2</v>
      </c>
      <c r="G26" s="2">
        <f t="shared" si="11"/>
        <v>0</v>
      </c>
      <c r="H26" s="6">
        <v>25</v>
      </c>
      <c r="I26" t="s">
        <v>99</v>
      </c>
      <c r="J26" s="2">
        <f t="shared" si="3"/>
        <v>1.6180555555555556E-2</v>
      </c>
      <c r="K26" t="b">
        <f>NOT(ISNUMBER(MATCH(I26,'Time Trial 2024_05_14 Results'!$K$2:$K$76,0)))</f>
        <v>0</v>
      </c>
      <c r="M26" s="2">
        <f>IF(K26=TRUE,C26,INDEX('Time Trial 2024_05_14 Results'!$L$2:$L$76,MATCH(I26,'Time Trial 2024_05_14 Results'!$K$2:$K$76,0)))</f>
        <v>1.6979166666666667E-2</v>
      </c>
      <c r="N26" s="5" t="str">
        <f t="shared" si="4"/>
        <v>Matt Horne</v>
      </c>
      <c r="P26" s="5">
        <f t="shared" si="0"/>
        <v>1.6180555555555556E-2</v>
      </c>
      <c r="Q26" s="5">
        <f t="shared" si="1"/>
        <v>7.9861111111111105E-4</v>
      </c>
      <c r="R26" s="12">
        <f t="shared" si="5"/>
        <v>4.9356223175965663E-2</v>
      </c>
      <c r="S26" s="4">
        <f t="shared" si="6"/>
        <v>13</v>
      </c>
      <c r="T26" s="4">
        <f t="shared" si="7"/>
        <v>11</v>
      </c>
      <c r="V26">
        <v>25</v>
      </c>
      <c r="W26" t="str">
        <f t="shared" si="2"/>
        <v>Brian Stone</v>
      </c>
      <c r="X26" s="2">
        <f t="shared" si="8"/>
        <v>3.5879629629629456E-4</v>
      </c>
      <c r="AA26">
        <v>25</v>
      </c>
      <c r="AB26" t="str">
        <f t="shared" si="9"/>
        <v>Barnaby Smith</v>
      </c>
      <c r="AC26" s="13">
        <f t="shared" si="10"/>
        <v>2.3653749370910793E-2</v>
      </c>
    </row>
    <row r="27" spans="1:29" x14ac:dyDescent="0.25">
      <c r="A27">
        <v>26</v>
      </c>
      <c r="B27" s="1">
        <v>45454.821493055555</v>
      </c>
      <c r="C27" s="2">
        <v>1.6284722222222221E-2</v>
      </c>
      <c r="D27">
        <v>26</v>
      </c>
      <c r="E27" s="1">
        <v>45454.821516203701</v>
      </c>
      <c r="F27" s="2">
        <v>1.6296296296296295E-2</v>
      </c>
      <c r="G27" s="2">
        <f t="shared" si="11"/>
        <v>1.157407407407357E-5</v>
      </c>
      <c r="H27" s="6">
        <v>26</v>
      </c>
      <c r="I27" t="s">
        <v>97</v>
      </c>
      <c r="J27" s="2">
        <f t="shared" si="3"/>
        <v>1.6284722222222221E-2</v>
      </c>
      <c r="K27" t="b">
        <f>NOT(ISNUMBER(MATCH(I27,'Time Trial 2024_05_14 Results'!$K$2:$K$76,0)))</f>
        <v>0</v>
      </c>
      <c r="M27" s="2">
        <f>IF(K27=TRUE,C27,INDEX('Time Trial 2024_05_14 Results'!$L$2:$L$76,MATCH(I27,'Time Trial 2024_05_14 Results'!$K$2:$K$76,0)))</f>
        <v>1.6759259259259258E-2</v>
      </c>
      <c r="N27" s="5" t="str">
        <f t="shared" si="4"/>
        <v>Robert Swann</v>
      </c>
      <c r="P27" s="5">
        <f t="shared" si="0"/>
        <v>1.6284722222222221E-2</v>
      </c>
      <c r="Q27" s="5">
        <f t="shared" si="1"/>
        <v>4.745370370370372E-4</v>
      </c>
      <c r="R27" s="12">
        <f t="shared" si="5"/>
        <v>2.9140014214641092E-2</v>
      </c>
      <c r="S27" s="4">
        <f t="shared" si="6"/>
        <v>19</v>
      </c>
      <c r="T27" s="4">
        <f t="shared" si="7"/>
        <v>21</v>
      </c>
      <c r="V27">
        <v>26</v>
      </c>
      <c r="W27" t="str">
        <f t="shared" si="2"/>
        <v>Owen Pigott</v>
      </c>
      <c r="X27" s="2">
        <f t="shared" si="8"/>
        <v>2.7777777777777957E-4</v>
      </c>
      <c r="Y27" t="s">
        <v>213</v>
      </c>
      <c r="AA27">
        <v>26</v>
      </c>
      <c r="AB27" t="str">
        <f t="shared" si="9"/>
        <v>Chris Moore</v>
      </c>
      <c r="AC27" s="13">
        <f t="shared" si="10"/>
        <v>2.0390070921985855E-2</v>
      </c>
    </row>
    <row r="28" spans="1:29" x14ac:dyDescent="0.25">
      <c r="A28">
        <v>27</v>
      </c>
      <c r="B28" s="1">
        <v>45454.821539351855</v>
      </c>
      <c r="C28" s="2">
        <v>1.6331018518518519E-2</v>
      </c>
      <c r="D28">
        <v>27</v>
      </c>
      <c r="E28" s="1">
        <v>45454.821574074071</v>
      </c>
      <c r="F28" s="2">
        <v>1.6342592592592593E-2</v>
      </c>
      <c r="G28" s="2">
        <f t="shared" si="11"/>
        <v>1.157407407407357E-5</v>
      </c>
      <c r="H28" s="6">
        <v>27</v>
      </c>
      <c r="I28" t="s">
        <v>96</v>
      </c>
      <c r="J28" s="2">
        <f t="shared" si="3"/>
        <v>1.6331018518518519E-2</v>
      </c>
      <c r="K28" t="b">
        <f>NOT(ISNUMBER(MATCH(I28,'Time Trial 2024_05_14 Results'!$K$2:$K$76,0)))</f>
        <v>0</v>
      </c>
      <c r="M28" s="2">
        <f>IF(K28=TRUE,C28,INDEX('Time Trial 2024_05_14 Results'!$L$2:$L$76,MATCH(I28,'Time Trial 2024_05_14 Results'!$K$2:$K$76,0)))</f>
        <v>1.6608796296296299E-2</v>
      </c>
      <c r="N28" s="5" t="str">
        <f t="shared" si="4"/>
        <v>Owen Pigott</v>
      </c>
      <c r="P28" s="5">
        <f t="shared" si="0"/>
        <v>1.6331018518518519E-2</v>
      </c>
      <c r="Q28" s="5">
        <f t="shared" si="1"/>
        <v>2.7777777777777957E-4</v>
      </c>
      <c r="R28" s="12">
        <f t="shared" si="5"/>
        <v>1.700921332388388E-2</v>
      </c>
      <c r="S28" s="4">
        <f t="shared" si="6"/>
        <v>26</v>
      </c>
      <c r="T28" s="4">
        <f t="shared" si="7"/>
        <v>28</v>
      </c>
      <c r="V28">
        <v>27</v>
      </c>
      <c r="W28" t="e">
        <f t="shared" si="2"/>
        <v>#N/A</v>
      </c>
      <c r="X28" s="2" t="e">
        <f t="shared" si="8"/>
        <v>#N/A</v>
      </c>
      <c r="AA28">
        <v>27</v>
      </c>
      <c r="AB28" t="str">
        <f t="shared" si="9"/>
        <v>Ian Dickinson</v>
      </c>
      <c r="AC28" s="13">
        <f t="shared" si="10"/>
        <v>1.7597551644988559E-2</v>
      </c>
    </row>
    <row r="29" spans="1:29" x14ac:dyDescent="0.25">
      <c r="A29">
        <v>28</v>
      </c>
      <c r="B29" s="1">
        <v>45454.82167824074</v>
      </c>
      <c r="C29" s="2">
        <v>1.6481481481481482E-2</v>
      </c>
      <c r="D29">
        <v>28</v>
      </c>
      <c r="E29" s="1">
        <v>45454.821712962963</v>
      </c>
      <c r="F29" s="2">
        <v>1.6481481481481482E-2</v>
      </c>
      <c r="G29" s="2">
        <f t="shared" si="11"/>
        <v>0</v>
      </c>
      <c r="H29" s="6">
        <v>28</v>
      </c>
      <c r="I29" t="s">
        <v>170</v>
      </c>
      <c r="J29" s="2">
        <f t="shared" si="3"/>
        <v>1.6481481481481482E-2</v>
      </c>
      <c r="K29" t="b">
        <f>NOT(ISNUMBER(MATCH(I29,'Time Trial 2024_05_14 Results'!$K$2:$K$76,0)))</f>
        <v>1</v>
      </c>
      <c r="M29" s="2">
        <f>IF(K29=TRUE,C29,INDEX('Time Trial 2024_05_14 Results'!$L$2:$L$76,MATCH(I29,'Time Trial 2024_05_14 Results'!$K$2:$K$76,0)))</f>
        <v>1.6481481481481482E-2</v>
      </c>
      <c r="N29" s="5" t="str">
        <f t="shared" si="4"/>
        <v>Kristian Bowbrick</v>
      </c>
      <c r="P29" s="5" t="str">
        <f t="shared" si="0"/>
        <v>-</v>
      </c>
      <c r="Q29" s="5" t="str">
        <f t="shared" si="1"/>
        <v>-</v>
      </c>
      <c r="R29" s="12" t="str">
        <f t="shared" si="5"/>
        <v>-</v>
      </c>
      <c r="S29" s="4" t="str">
        <f t="shared" si="6"/>
        <v>-</v>
      </c>
      <c r="T29" s="4" t="str">
        <f t="shared" si="7"/>
        <v>-</v>
      </c>
      <c r="V29">
        <v>28</v>
      </c>
      <c r="W29" t="str">
        <f t="shared" si="2"/>
        <v>Chris Moore</v>
      </c>
      <c r="X29" s="2">
        <f t="shared" si="8"/>
        <v>2.6620370370370426E-4</v>
      </c>
      <c r="Y29" t="s">
        <v>214</v>
      </c>
      <c r="AA29">
        <v>28</v>
      </c>
      <c r="AB29" t="str">
        <f t="shared" si="9"/>
        <v>Owen Pigott</v>
      </c>
      <c r="AC29" s="13">
        <f t="shared" si="10"/>
        <v>1.700921332388388E-2</v>
      </c>
    </row>
    <row r="30" spans="1:29" x14ac:dyDescent="0.25">
      <c r="A30">
        <v>29</v>
      </c>
      <c r="B30" s="1">
        <v>45454.821793981479</v>
      </c>
      <c r="C30" s="2">
        <v>1.6597222222222222E-2</v>
      </c>
      <c r="D30">
        <v>29</v>
      </c>
      <c r="E30" s="1">
        <v>45454.821828703702</v>
      </c>
      <c r="F30" s="2">
        <v>1.6608796296296299E-2</v>
      </c>
      <c r="G30" s="2">
        <f t="shared" si="11"/>
        <v>1.157407407407704E-5</v>
      </c>
      <c r="H30" s="6">
        <v>29</v>
      </c>
      <c r="I30" t="s">
        <v>171</v>
      </c>
      <c r="J30" s="2">
        <f t="shared" si="3"/>
        <v>1.6597222222222222E-2</v>
      </c>
      <c r="K30" t="b">
        <f>NOT(ISNUMBER(MATCH(I30,'Time Trial 2024_05_14 Results'!$K$2:$K$76,0)))</f>
        <v>1</v>
      </c>
      <c r="M30" s="2">
        <f>IF(K30=TRUE,C30,INDEX('Time Trial 2024_05_14 Results'!$L$2:$L$76,MATCH(I30,'Time Trial 2024_05_14 Results'!$K$2:$K$76,0)))</f>
        <v>1.6597222222222222E-2</v>
      </c>
      <c r="N30" s="5" t="str">
        <f t="shared" si="4"/>
        <v>Christine Attfield</v>
      </c>
      <c r="P30" s="5" t="str">
        <f t="shared" si="0"/>
        <v>-</v>
      </c>
      <c r="Q30" s="5" t="str">
        <f t="shared" si="1"/>
        <v>-</v>
      </c>
      <c r="R30" s="12" t="str">
        <f t="shared" si="5"/>
        <v>-</v>
      </c>
      <c r="S30" s="4" t="str">
        <f t="shared" si="6"/>
        <v>-</v>
      </c>
      <c r="T30" s="4" t="str">
        <f t="shared" si="7"/>
        <v>-</v>
      </c>
      <c r="V30">
        <v>29</v>
      </c>
      <c r="W30" t="e">
        <f t="shared" si="2"/>
        <v>#N/A</v>
      </c>
      <c r="X30" s="2" t="e">
        <f t="shared" si="8"/>
        <v>#N/A</v>
      </c>
      <c r="AA30">
        <v>29</v>
      </c>
      <c r="AB30" t="str">
        <f t="shared" si="9"/>
        <v>Christina Harrison</v>
      </c>
      <c r="AC30" s="13">
        <f t="shared" si="10"/>
        <v>1.4277215942891228E-2</v>
      </c>
    </row>
    <row r="31" spans="1:29" x14ac:dyDescent="0.25">
      <c r="A31">
        <v>30</v>
      </c>
      <c r="B31" s="1">
        <v>45454.822002314817</v>
      </c>
      <c r="C31" s="2">
        <v>1.6805555555555556E-2</v>
      </c>
      <c r="D31">
        <v>30</v>
      </c>
      <c r="E31" s="1">
        <v>45454.82203703704</v>
      </c>
      <c r="F31" s="2">
        <v>1.6805555555555556E-2</v>
      </c>
      <c r="G31" s="2">
        <f t="shared" si="11"/>
        <v>0</v>
      </c>
      <c r="H31" s="6">
        <v>30</v>
      </c>
      <c r="I31" t="s">
        <v>106</v>
      </c>
      <c r="J31" s="2">
        <f t="shared" si="3"/>
        <v>1.6805555555555556E-2</v>
      </c>
      <c r="K31" t="b">
        <f>NOT(ISNUMBER(MATCH(I31,'Time Trial 2024_05_14 Results'!$K$2:$K$76,0)))</f>
        <v>0</v>
      </c>
      <c r="M31" s="2">
        <f>IF(K31=TRUE,C31,INDEX('Time Trial 2024_05_14 Results'!$L$2:$L$76,MATCH(I31,'Time Trial 2024_05_14 Results'!$K$2:$K$76,0)))</f>
        <v>1.7824074074074076E-2</v>
      </c>
      <c r="N31" s="5" t="str">
        <f t="shared" si="4"/>
        <v>Andrew Hartley</v>
      </c>
      <c r="P31" s="5">
        <f t="shared" si="0"/>
        <v>1.6805555555555556E-2</v>
      </c>
      <c r="Q31" s="5">
        <f t="shared" si="1"/>
        <v>1.0185185185185193E-3</v>
      </c>
      <c r="R31" s="12">
        <f t="shared" si="5"/>
        <v>6.0606060606060649E-2</v>
      </c>
      <c r="S31" s="4">
        <f t="shared" si="6"/>
        <v>9</v>
      </c>
      <c r="T31" s="4">
        <f t="shared" si="7"/>
        <v>9</v>
      </c>
      <c r="V31">
        <v>30</v>
      </c>
      <c r="W31" t="str">
        <f t="shared" si="2"/>
        <v>Paul Burgess</v>
      </c>
      <c r="X31" s="2">
        <f t="shared" si="8"/>
        <v>2.4305555555555192E-4</v>
      </c>
      <c r="AA31">
        <v>30</v>
      </c>
      <c r="AB31" t="str">
        <f t="shared" si="9"/>
        <v>Paul Burgess</v>
      </c>
      <c r="AC31" s="13">
        <f t="shared" si="10"/>
        <v>1.2295081967212932E-2</v>
      </c>
    </row>
    <row r="32" spans="1:29" x14ac:dyDescent="0.25">
      <c r="A32">
        <v>31</v>
      </c>
      <c r="B32" s="1">
        <v>45454.822071759256</v>
      </c>
      <c r="C32" s="2">
        <v>1.6863425925925928E-2</v>
      </c>
      <c r="D32">
        <v>31</v>
      </c>
      <c r="E32" s="1">
        <v>45454.822106481479</v>
      </c>
      <c r="F32" s="2">
        <v>1.6875000000000001E-2</v>
      </c>
      <c r="G32" s="2">
        <f t="shared" si="11"/>
        <v>1.157407407407357E-5</v>
      </c>
      <c r="H32" s="6">
        <v>31</v>
      </c>
      <c r="I32" t="s">
        <v>105</v>
      </c>
      <c r="J32" s="2">
        <f t="shared" si="3"/>
        <v>1.6863425925925928E-2</v>
      </c>
      <c r="K32" t="b">
        <f>NOT(ISNUMBER(MATCH(I32,'Time Trial 2024_05_14 Results'!$K$2:$K$76,0)))</f>
        <v>0</v>
      </c>
      <c r="M32" s="2">
        <f>IF(K32=TRUE,C32,INDEX('Time Trial 2024_05_14 Results'!$L$2:$L$76,MATCH(I32,'Time Trial 2024_05_14 Results'!$K$2:$K$76,0)))</f>
        <v>1.7777777777777778E-2</v>
      </c>
      <c r="N32" s="5" t="str">
        <f t="shared" si="4"/>
        <v>Andrew Wright</v>
      </c>
      <c r="P32" s="5">
        <f t="shared" si="0"/>
        <v>1.6863425925925928E-2</v>
      </c>
      <c r="Q32" s="5">
        <f t="shared" si="1"/>
        <v>9.1435185185185022E-4</v>
      </c>
      <c r="R32" s="12">
        <f t="shared" si="5"/>
        <v>5.4221002059025296E-2</v>
      </c>
      <c r="S32" s="4">
        <f t="shared" si="6"/>
        <v>10</v>
      </c>
      <c r="T32" s="4">
        <f t="shared" si="7"/>
        <v>10</v>
      </c>
      <c r="V32">
        <v>31</v>
      </c>
      <c r="W32" t="str">
        <f t="shared" si="2"/>
        <v>Simon Lockwood</v>
      </c>
      <c r="X32" s="2">
        <f t="shared" si="8"/>
        <v>1.0416666666666907E-4</v>
      </c>
      <c r="AA32">
        <v>31</v>
      </c>
      <c r="AB32" t="str">
        <f t="shared" si="9"/>
        <v>Simon Lockwood</v>
      </c>
      <c r="AC32" s="13">
        <f t="shared" si="10"/>
        <v>7.6400679117149478E-3</v>
      </c>
    </row>
    <row r="33" spans="1:29" x14ac:dyDescent="0.25">
      <c r="A33">
        <v>32</v>
      </c>
      <c r="B33" s="1">
        <v>45454.822083333333</v>
      </c>
      <c r="C33" s="2">
        <v>1.6875000000000001E-2</v>
      </c>
      <c r="D33">
        <v>32</v>
      </c>
      <c r="E33" s="1">
        <v>45454.822106481479</v>
      </c>
      <c r="F33" s="2">
        <v>1.6886574074074075E-2</v>
      </c>
      <c r="G33" s="2">
        <f t="shared" si="11"/>
        <v>1.157407407407357E-5</v>
      </c>
      <c r="H33" s="6">
        <v>32</v>
      </c>
      <c r="I33" t="s">
        <v>110</v>
      </c>
      <c r="J33" s="2">
        <f t="shared" si="3"/>
        <v>1.6875000000000001E-2</v>
      </c>
      <c r="K33" t="b">
        <f>NOT(ISNUMBER(MATCH(I33,'Time Trial 2024_05_14 Results'!$K$2:$K$76,0)))</f>
        <v>0</v>
      </c>
      <c r="M33" s="2">
        <f>IF(K33=TRUE,C33,INDEX('Time Trial 2024_05_14 Results'!$L$2:$L$76,MATCH(I33,'Time Trial 2024_05_14 Results'!$K$2:$K$76,0)))</f>
        <v>1.8067129629629631E-2</v>
      </c>
      <c r="N33" s="5" t="str">
        <f t="shared" si="4"/>
        <v>Warren Marks</v>
      </c>
      <c r="P33" s="5">
        <f t="shared" si="0"/>
        <v>1.6875000000000001E-2</v>
      </c>
      <c r="Q33" s="5">
        <f t="shared" si="1"/>
        <v>1.1921296296296298E-3</v>
      </c>
      <c r="R33" s="12">
        <f t="shared" si="5"/>
        <v>7.0644718792866948E-2</v>
      </c>
      <c r="S33" s="4">
        <f t="shared" si="6"/>
        <v>8</v>
      </c>
      <c r="T33" s="4">
        <f t="shared" si="7"/>
        <v>7</v>
      </c>
      <c r="V33">
        <v>32</v>
      </c>
      <c r="W33" t="str">
        <f t="shared" si="2"/>
        <v>Luke Minogue</v>
      </c>
      <c r="X33" s="2">
        <f t="shared" si="8"/>
        <v>9.2592592592592032E-5</v>
      </c>
      <c r="AA33">
        <v>32</v>
      </c>
      <c r="AB33" t="str">
        <f t="shared" si="9"/>
        <v>Luke Minogue</v>
      </c>
      <c r="AC33" s="13">
        <f t="shared" si="10"/>
        <v>7.0175438596490804E-3</v>
      </c>
    </row>
    <row r="34" spans="1:29" x14ac:dyDescent="0.25">
      <c r="A34">
        <v>33</v>
      </c>
      <c r="B34" s="1">
        <v>45454.822291666664</v>
      </c>
      <c r="C34" s="2">
        <v>1.7094907407407409E-2</v>
      </c>
      <c r="D34">
        <v>33</v>
      </c>
      <c r="E34" s="1">
        <v>45454.822326388887</v>
      </c>
      <c r="F34" s="2">
        <v>1.7094907407407409E-2</v>
      </c>
      <c r="G34" s="2">
        <f t="shared" si="11"/>
        <v>0</v>
      </c>
      <c r="H34" s="6">
        <v>33</v>
      </c>
      <c r="I34" t="s">
        <v>172</v>
      </c>
      <c r="J34" s="2">
        <f t="shared" si="3"/>
        <v>1.7094907407407409E-2</v>
      </c>
      <c r="K34" t="b">
        <f>NOT(ISNUMBER(MATCH(I34,'Time Trial 2024_05_14 Results'!$K$2:$K$76,0)))</f>
        <v>1</v>
      </c>
      <c r="M34" s="2">
        <f>IF(K34=TRUE,C34,INDEX('Time Trial 2024_05_14 Results'!$L$2:$L$76,MATCH(I34,'Time Trial 2024_05_14 Results'!$K$2:$K$76,0)))</f>
        <v>1.7094907407407409E-2</v>
      </c>
      <c r="N34" s="5" t="str">
        <f t="shared" si="4"/>
        <v>Chris Lee</v>
      </c>
      <c r="P34" s="5" t="str">
        <f t="shared" ref="P34:P69" si="12">IF(K34=FALSE,C34,"-")</f>
        <v>-</v>
      </c>
      <c r="Q34" s="5" t="str">
        <f t="shared" ref="Q34:Q65" si="13">IF(P34="-","-",ABS(M34-P34))</f>
        <v>-</v>
      </c>
      <c r="R34" s="12" t="str">
        <f t="shared" si="5"/>
        <v>-</v>
      </c>
      <c r="S34" s="4" t="str">
        <f t="shared" si="6"/>
        <v>-</v>
      </c>
      <c r="T34" s="4" t="str">
        <f t="shared" si="7"/>
        <v>-</v>
      </c>
      <c r="V34">
        <v>33</v>
      </c>
      <c r="W34" t="str">
        <f t="shared" ref="W34:W66" si="14">INDEX($N$2:$N$69,MATCH($V34,$S$2:$S$69,0))</f>
        <v>Sarah Reeves</v>
      </c>
      <c r="X34" s="2">
        <f t="shared" si="8"/>
        <v>6.9444444444441422E-5</v>
      </c>
      <c r="AA34">
        <v>33</v>
      </c>
      <c r="AB34" t="str">
        <f t="shared" si="9"/>
        <v>Sarah Reeves</v>
      </c>
      <c r="AC34" s="13">
        <f t="shared" si="10"/>
        <v>3.6079374624171613E-3</v>
      </c>
    </row>
    <row r="35" spans="1:29" x14ac:dyDescent="0.25">
      <c r="A35">
        <v>34</v>
      </c>
      <c r="B35" s="1">
        <v>45454.822418981479</v>
      </c>
      <c r="C35" s="2">
        <v>1.7210648148148149E-2</v>
      </c>
      <c r="D35">
        <v>34</v>
      </c>
      <c r="E35" s="1">
        <v>45454.822442129633</v>
      </c>
      <c r="F35" s="2">
        <v>1.7210648148148149E-2</v>
      </c>
      <c r="G35" s="2">
        <f t="shared" si="11"/>
        <v>0</v>
      </c>
      <c r="H35" s="6">
        <v>34</v>
      </c>
      <c r="I35" t="s">
        <v>173</v>
      </c>
      <c r="J35" s="2">
        <f t="shared" si="3"/>
        <v>1.7210648148148149E-2</v>
      </c>
      <c r="K35" t="b">
        <f>NOT(ISNUMBER(MATCH(I35,'Time Trial 2024_05_14 Results'!$K$2:$K$76,0)))</f>
        <v>1</v>
      </c>
      <c r="M35" s="2">
        <f>IF(K35=TRUE,C35,INDEX('Time Trial 2024_05_14 Results'!$L$2:$L$76,MATCH(I35,'Time Trial 2024_05_14 Results'!$K$2:$K$76,0)))</f>
        <v>1.7210648148148149E-2</v>
      </c>
      <c r="N35" s="5" t="str">
        <f t="shared" si="4"/>
        <v>Emma Walters</v>
      </c>
      <c r="P35" s="5" t="str">
        <f t="shared" si="12"/>
        <v>-</v>
      </c>
      <c r="Q35" s="5" t="str">
        <f t="shared" si="13"/>
        <v>-</v>
      </c>
      <c r="R35" s="12" t="str">
        <f t="shared" si="5"/>
        <v>-</v>
      </c>
      <c r="S35" s="4" t="str">
        <f t="shared" si="6"/>
        <v>-</v>
      </c>
      <c r="T35" s="4" t="str">
        <f t="shared" si="7"/>
        <v>-</v>
      </c>
      <c r="V35">
        <v>34</v>
      </c>
      <c r="W35" t="e">
        <f t="shared" si="14"/>
        <v>#N/A</v>
      </c>
      <c r="X35" s="2" t="e">
        <f t="shared" si="8"/>
        <v>#N/A</v>
      </c>
      <c r="AA35">
        <v>34</v>
      </c>
      <c r="AB35" t="e">
        <f t="shared" si="9"/>
        <v>#N/A</v>
      </c>
      <c r="AC35" s="13" t="e">
        <f t="shared" si="10"/>
        <v>#N/A</v>
      </c>
    </row>
    <row r="36" spans="1:29" x14ac:dyDescent="0.25">
      <c r="A36">
        <v>35</v>
      </c>
      <c r="B36" s="1">
        <v>45454.822858796295</v>
      </c>
      <c r="C36" s="2">
        <v>1.7662037037037035E-2</v>
      </c>
      <c r="D36">
        <v>35</v>
      </c>
      <c r="E36" s="1">
        <v>45454.822893518518</v>
      </c>
      <c r="F36" s="2">
        <v>1.7662037037037035E-2</v>
      </c>
      <c r="G36" s="2">
        <f t="shared" si="11"/>
        <v>0</v>
      </c>
      <c r="H36" s="6">
        <v>35</v>
      </c>
      <c r="I36" t="s">
        <v>174</v>
      </c>
      <c r="J36" s="2">
        <f t="shared" si="3"/>
        <v>1.7662037037037035E-2</v>
      </c>
      <c r="K36" t="b">
        <f>NOT(ISNUMBER(MATCH(I36,'Time Trial 2024_05_14 Results'!$K$2:$K$76,0)))</f>
        <v>1</v>
      </c>
      <c r="M36" s="2">
        <f>IF(K36=TRUE,C36,INDEX('Time Trial 2024_05_14 Results'!$L$2:$L$76,MATCH(I36,'Time Trial 2024_05_14 Results'!$K$2:$K$76,0)))</f>
        <v>1.7662037037037035E-2</v>
      </c>
      <c r="N36" s="5" t="str">
        <f t="shared" si="4"/>
        <v>Jo Stone</v>
      </c>
      <c r="P36" s="5" t="str">
        <f t="shared" si="12"/>
        <v>-</v>
      </c>
      <c r="Q36" s="5" t="str">
        <f t="shared" si="13"/>
        <v>-</v>
      </c>
      <c r="R36" s="12" t="str">
        <f t="shared" si="5"/>
        <v>-</v>
      </c>
      <c r="S36" s="4" t="str">
        <f t="shared" si="6"/>
        <v>-</v>
      </c>
      <c r="T36" s="4" t="str">
        <f t="shared" si="7"/>
        <v>-</v>
      </c>
      <c r="V36">
        <v>35</v>
      </c>
      <c r="W36" t="e">
        <f t="shared" si="14"/>
        <v>#N/A</v>
      </c>
      <c r="X36" s="2" t="e">
        <f t="shared" si="8"/>
        <v>#N/A</v>
      </c>
      <c r="AA36">
        <v>35</v>
      </c>
      <c r="AB36" t="e">
        <f t="shared" si="9"/>
        <v>#N/A</v>
      </c>
      <c r="AC36" s="13" t="e">
        <f t="shared" si="10"/>
        <v>#N/A</v>
      </c>
    </row>
    <row r="37" spans="1:29" x14ac:dyDescent="0.25">
      <c r="A37">
        <v>36</v>
      </c>
      <c r="B37" s="1">
        <v>45454.822870370372</v>
      </c>
      <c r="C37" s="2">
        <v>1.7662037037037035E-2</v>
      </c>
      <c r="D37">
        <v>36</v>
      </c>
      <c r="E37" s="1">
        <v>45454.822905092595</v>
      </c>
      <c r="F37" s="2">
        <v>1.7673611111111109E-2</v>
      </c>
      <c r="G37" s="2">
        <f t="shared" si="11"/>
        <v>1.157407407407357E-5</v>
      </c>
      <c r="H37" s="6">
        <v>36</v>
      </c>
      <c r="I37" t="s">
        <v>93</v>
      </c>
      <c r="J37" s="2">
        <f t="shared" si="3"/>
        <v>1.7662037037037035E-2</v>
      </c>
      <c r="K37" t="b">
        <f>NOT(ISNUMBER(MATCH(I37,'Time Trial 2024_05_14 Results'!$K$2:$K$76,0)))</f>
        <v>0</v>
      </c>
      <c r="M37" s="2">
        <f>IF(K37=TRUE,C37,INDEX('Time Trial 2024_05_14 Results'!$L$2:$L$76,MATCH(I37,'Time Trial 2024_05_14 Results'!$K$2:$K$76,0)))</f>
        <v>1.6145833333333335E-2</v>
      </c>
      <c r="N37" s="5" t="str">
        <f t="shared" si="4"/>
        <v>Richard Harwood</v>
      </c>
      <c r="P37" s="5">
        <f t="shared" si="12"/>
        <v>1.7662037037037035E-2</v>
      </c>
      <c r="Q37" s="5">
        <f t="shared" si="13"/>
        <v>1.5162037037037002E-3</v>
      </c>
      <c r="R37" s="12">
        <f t="shared" si="5"/>
        <v>8.5845347313237036E-2</v>
      </c>
      <c r="S37" s="4">
        <f t="shared" si="6"/>
        <v>6</v>
      </c>
      <c r="T37" s="4">
        <f t="shared" si="7"/>
        <v>3</v>
      </c>
      <c r="V37">
        <v>36</v>
      </c>
      <c r="W37" t="e">
        <f t="shared" si="14"/>
        <v>#N/A</v>
      </c>
      <c r="X37" s="2" t="e">
        <f t="shared" si="8"/>
        <v>#N/A</v>
      </c>
      <c r="AA37">
        <v>36</v>
      </c>
      <c r="AB37" t="e">
        <f t="shared" si="9"/>
        <v>#N/A</v>
      </c>
      <c r="AC37" s="13" t="e">
        <f t="shared" si="10"/>
        <v>#N/A</v>
      </c>
    </row>
    <row r="38" spans="1:29" x14ac:dyDescent="0.25">
      <c r="A38">
        <v>37</v>
      </c>
      <c r="B38" s="1">
        <v>45454.823206018518</v>
      </c>
      <c r="C38" s="2">
        <v>1.800925925925926E-2</v>
      </c>
      <c r="D38">
        <v>37</v>
      </c>
      <c r="E38" s="1">
        <v>45454.823240740741</v>
      </c>
      <c r="F38" s="2">
        <v>1.800925925925926E-2</v>
      </c>
      <c r="G38" s="2">
        <f t="shared" si="11"/>
        <v>0</v>
      </c>
      <c r="H38" s="6">
        <v>37</v>
      </c>
      <c r="I38" t="s">
        <v>175</v>
      </c>
      <c r="J38" s="2">
        <f t="shared" si="3"/>
        <v>1.800925925925926E-2</v>
      </c>
      <c r="K38" t="b">
        <f>NOT(ISNUMBER(MATCH(I38,'Time Trial 2024_05_14 Results'!$K$2:$K$76,0)))</f>
        <v>1</v>
      </c>
      <c r="M38" s="2">
        <f>IF(K38=TRUE,C38,INDEX('Time Trial 2024_05_14 Results'!$L$2:$L$76,MATCH(I38,'Time Trial 2024_05_14 Results'!$K$2:$K$76,0)))</f>
        <v>1.800925925925926E-2</v>
      </c>
      <c r="N38" s="5" t="str">
        <f t="shared" si="4"/>
        <v>Steve Walsh</v>
      </c>
      <c r="P38" s="5" t="str">
        <f t="shared" si="12"/>
        <v>-</v>
      </c>
      <c r="Q38" s="5" t="str">
        <f t="shared" si="13"/>
        <v>-</v>
      </c>
      <c r="R38" s="12" t="str">
        <f t="shared" si="5"/>
        <v>-</v>
      </c>
      <c r="S38" s="4" t="str">
        <f t="shared" si="6"/>
        <v>-</v>
      </c>
      <c r="T38" s="4" t="str">
        <f t="shared" si="7"/>
        <v>-</v>
      </c>
      <c r="V38">
        <v>37</v>
      </c>
      <c r="W38" t="e">
        <f t="shared" si="14"/>
        <v>#N/A</v>
      </c>
      <c r="X38" s="2" t="e">
        <f t="shared" si="8"/>
        <v>#N/A</v>
      </c>
      <c r="AA38">
        <v>37</v>
      </c>
      <c r="AB38" t="e">
        <f t="shared" si="9"/>
        <v>#N/A</v>
      </c>
      <c r="AC38" s="13" t="e">
        <f t="shared" si="10"/>
        <v>#N/A</v>
      </c>
    </row>
    <row r="39" spans="1:29" x14ac:dyDescent="0.25">
      <c r="A39">
        <v>38</v>
      </c>
      <c r="B39" s="1">
        <v>45454.823506944442</v>
      </c>
      <c r="C39" s="2">
        <v>1.8298611111111113E-2</v>
      </c>
      <c r="D39">
        <v>38</v>
      </c>
      <c r="E39" s="1">
        <v>45454.823541666665</v>
      </c>
      <c r="F39" s="2">
        <v>1.8310185185185186E-2</v>
      </c>
      <c r="G39" s="2">
        <f t="shared" si="11"/>
        <v>1.157407407407357E-5</v>
      </c>
      <c r="H39" s="6">
        <v>38</v>
      </c>
      <c r="I39" t="s">
        <v>115</v>
      </c>
      <c r="J39" s="2">
        <f t="shared" si="3"/>
        <v>1.8298611111111113E-2</v>
      </c>
      <c r="K39" t="b">
        <f>NOT(ISNUMBER(MATCH(I39,'Time Trial 2024_05_14 Results'!$K$2:$K$76,0)))</f>
        <v>0</v>
      </c>
      <c r="M39" s="2">
        <f>IF(K39=TRUE,C39,INDEX('Time Trial 2024_05_14 Results'!$L$2:$L$76,MATCH(I39,'Time Trial 2024_05_14 Results'!$K$2:$K$76,0)))</f>
        <v>1.8854166666666665E-2</v>
      </c>
      <c r="N39" s="5" t="str">
        <f t="shared" si="4"/>
        <v>Christian Liberman</v>
      </c>
      <c r="P39" s="5">
        <f t="shared" si="12"/>
        <v>1.8298611111111113E-2</v>
      </c>
      <c r="Q39" s="5">
        <f t="shared" si="13"/>
        <v>5.5555555555555219E-4</v>
      </c>
      <c r="R39" s="12">
        <f t="shared" si="5"/>
        <v>3.0360531309297726E-2</v>
      </c>
      <c r="S39" s="4">
        <f t="shared" si="6"/>
        <v>17</v>
      </c>
      <c r="T39" s="4">
        <f t="shared" si="7"/>
        <v>19</v>
      </c>
      <c r="V39">
        <v>38</v>
      </c>
      <c r="W39" t="e">
        <f t="shared" si="14"/>
        <v>#N/A</v>
      </c>
      <c r="X39" s="2" t="e">
        <f t="shared" si="8"/>
        <v>#N/A</v>
      </c>
      <c r="AA39">
        <v>38</v>
      </c>
      <c r="AB39" t="e">
        <f t="shared" si="9"/>
        <v>#N/A</v>
      </c>
      <c r="AC39" s="13" t="e">
        <f t="shared" si="10"/>
        <v>#N/A</v>
      </c>
    </row>
    <row r="40" spans="1:29" x14ac:dyDescent="0.25">
      <c r="A40">
        <v>39</v>
      </c>
      <c r="B40" s="1">
        <v>45454.823657407411</v>
      </c>
      <c r="C40" s="2">
        <v>1.8460648148148146E-2</v>
      </c>
      <c r="D40">
        <v>39</v>
      </c>
      <c r="E40" s="1">
        <v>45454.823692129627</v>
      </c>
      <c r="F40" s="2">
        <v>1.8460648148148146E-2</v>
      </c>
      <c r="G40" s="2">
        <f t="shared" si="11"/>
        <v>0</v>
      </c>
      <c r="H40" s="6">
        <v>39</v>
      </c>
      <c r="I40" t="s">
        <v>204</v>
      </c>
      <c r="J40" s="2">
        <f t="shared" si="3"/>
        <v>1.8460648148148146E-2</v>
      </c>
      <c r="K40" t="b">
        <f>NOT(ISNUMBER(MATCH(I40,'Time Trial 2024_05_14 Results'!$K$2:$K$76,0)))</f>
        <v>1</v>
      </c>
      <c r="M40" s="2">
        <f>IF(K40=TRUE,C40,INDEX('Time Trial 2024_05_14 Results'!$L$2:$L$76,MATCH(I40,'Time Trial 2024_05_14 Results'!$K$2:$K$76,0)))</f>
        <v>1.8460648148148146E-2</v>
      </c>
      <c r="N40" s="5" t="str">
        <f t="shared" si="4"/>
        <v>Mark Adams</v>
      </c>
      <c r="P40" s="5" t="str">
        <f t="shared" si="12"/>
        <v>-</v>
      </c>
      <c r="Q40" s="5" t="str">
        <f t="shared" si="13"/>
        <v>-</v>
      </c>
      <c r="R40" s="12" t="str">
        <f t="shared" si="5"/>
        <v>-</v>
      </c>
      <c r="S40" s="4" t="str">
        <f t="shared" si="6"/>
        <v>-</v>
      </c>
      <c r="T40" s="4" t="str">
        <f t="shared" si="7"/>
        <v>-</v>
      </c>
      <c r="V40">
        <v>39</v>
      </c>
      <c r="W40" t="e">
        <f t="shared" si="14"/>
        <v>#N/A</v>
      </c>
      <c r="X40" s="2" t="e">
        <f t="shared" si="8"/>
        <v>#N/A</v>
      </c>
      <c r="AA40">
        <v>39</v>
      </c>
      <c r="AB40" t="e">
        <f t="shared" si="9"/>
        <v>#N/A</v>
      </c>
      <c r="AC40" s="13" t="e">
        <f t="shared" si="10"/>
        <v>#N/A</v>
      </c>
    </row>
    <row r="41" spans="1:29" x14ac:dyDescent="0.25">
      <c r="A41">
        <v>40</v>
      </c>
      <c r="B41" s="1">
        <v>45454.82372685185</v>
      </c>
      <c r="C41" s="2">
        <v>1.8518518518518521E-2</v>
      </c>
      <c r="D41">
        <v>40</v>
      </c>
      <c r="E41" s="1">
        <v>45454.823761574073</v>
      </c>
      <c r="F41" s="2">
        <v>1.8530092592592595E-2</v>
      </c>
      <c r="G41" s="2">
        <f t="shared" si="11"/>
        <v>1.157407407407357E-5</v>
      </c>
      <c r="H41" s="6">
        <v>40</v>
      </c>
      <c r="I41" t="s">
        <v>176</v>
      </c>
      <c r="J41" s="2">
        <f t="shared" si="3"/>
        <v>1.8518518518518521E-2</v>
      </c>
      <c r="K41" t="b">
        <f>NOT(ISNUMBER(MATCH(I41,'Time Trial 2024_05_14 Results'!$K$2:$K$76,0)))</f>
        <v>1</v>
      </c>
      <c r="M41" s="2">
        <f>IF(K41=TRUE,C41,INDEX('Time Trial 2024_05_14 Results'!$L$2:$L$76,MATCH(I41,'Time Trial 2024_05_14 Results'!$K$2:$K$76,0)))</f>
        <v>1.8518518518518521E-2</v>
      </c>
      <c r="N41" s="5" t="str">
        <f t="shared" si="4"/>
        <v>Fran Gunning</v>
      </c>
      <c r="P41" s="5" t="str">
        <f t="shared" si="12"/>
        <v>-</v>
      </c>
      <c r="Q41" s="5" t="str">
        <f t="shared" si="13"/>
        <v>-</v>
      </c>
      <c r="R41" s="12" t="str">
        <f t="shared" si="5"/>
        <v>-</v>
      </c>
      <c r="S41" s="4" t="str">
        <f t="shared" si="6"/>
        <v>-</v>
      </c>
      <c r="T41" s="4" t="str">
        <f t="shared" si="7"/>
        <v>-</v>
      </c>
      <c r="V41">
        <v>40</v>
      </c>
      <c r="W41" t="e">
        <f t="shared" si="14"/>
        <v>#N/A</v>
      </c>
      <c r="X41" s="2" t="e">
        <f t="shared" si="8"/>
        <v>#N/A</v>
      </c>
      <c r="AA41">
        <v>40</v>
      </c>
      <c r="AB41" t="e">
        <f t="shared" si="9"/>
        <v>#N/A</v>
      </c>
      <c r="AC41" s="13" t="e">
        <f t="shared" si="10"/>
        <v>#N/A</v>
      </c>
    </row>
    <row r="42" spans="1:29" x14ac:dyDescent="0.25">
      <c r="A42">
        <v>41</v>
      </c>
      <c r="B42" s="1">
        <v>45454.823900462965</v>
      </c>
      <c r="C42" s="2">
        <v>1.8703703703703705E-2</v>
      </c>
      <c r="D42">
        <v>41</v>
      </c>
      <c r="E42" s="1">
        <v>45454.823935185188</v>
      </c>
      <c r="F42" s="2">
        <v>1.8703703703703705E-2</v>
      </c>
      <c r="G42" s="2">
        <f t="shared" si="11"/>
        <v>0</v>
      </c>
      <c r="H42" s="6">
        <v>41</v>
      </c>
      <c r="I42" t="s">
        <v>177</v>
      </c>
      <c r="J42" s="2">
        <f t="shared" si="3"/>
        <v>1.8703703703703705E-2</v>
      </c>
      <c r="K42" t="b">
        <f>NOT(ISNUMBER(MATCH(I42,'Time Trial 2024_05_14 Results'!$K$2:$K$76,0)))</f>
        <v>1</v>
      </c>
      <c r="M42" s="2">
        <f>IF(K42=TRUE,C42,INDEX('Time Trial 2024_05_14 Results'!$L$2:$L$76,MATCH(I42,'Time Trial 2024_05_14 Results'!$K$2:$K$76,0)))</f>
        <v>1.8703703703703705E-2</v>
      </c>
      <c r="N42" s="5" t="str">
        <f t="shared" si="4"/>
        <v>Carl Laver</v>
      </c>
      <c r="P42" s="5" t="str">
        <f t="shared" si="12"/>
        <v>-</v>
      </c>
      <c r="Q42" s="5" t="str">
        <f t="shared" si="13"/>
        <v>-</v>
      </c>
      <c r="R42" s="12" t="str">
        <f t="shared" si="5"/>
        <v>-</v>
      </c>
      <c r="S42" s="4" t="str">
        <f t="shared" si="6"/>
        <v>-</v>
      </c>
      <c r="T42" s="4" t="str">
        <f t="shared" si="7"/>
        <v>-</v>
      </c>
      <c r="V42">
        <v>41</v>
      </c>
      <c r="W42" t="e">
        <f t="shared" si="14"/>
        <v>#N/A</v>
      </c>
      <c r="X42" s="2" t="e">
        <f t="shared" si="8"/>
        <v>#N/A</v>
      </c>
      <c r="AA42">
        <v>41</v>
      </c>
      <c r="AB42" t="e">
        <f t="shared" si="9"/>
        <v>#N/A</v>
      </c>
      <c r="AC42" s="13" t="e">
        <f t="shared" si="10"/>
        <v>#N/A</v>
      </c>
    </row>
    <row r="43" spans="1:29" x14ac:dyDescent="0.25">
      <c r="A43">
        <v>42</v>
      </c>
      <c r="B43" s="1">
        <v>45454.823912037034</v>
      </c>
      <c r="C43" s="2">
        <v>1.8715277777777779E-2</v>
      </c>
      <c r="D43">
        <v>42</v>
      </c>
      <c r="E43" s="1">
        <v>45454.823946759258</v>
      </c>
      <c r="F43" s="2">
        <v>1.8715277777777779E-2</v>
      </c>
      <c r="G43" s="2">
        <f t="shared" si="11"/>
        <v>0</v>
      </c>
      <c r="H43" s="6">
        <v>42</v>
      </c>
      <c r="I43" t="s">
        <v>178</v>
      </c>
      <c r="J43" s="2">
        <f t="shared" si="3"/>
        <v>1.8715277777777779E-2</v>
      </c>
      <c r="K43" t="b">
        <f>NOT(ISNUMBER(MATCH(I43,'Time Trial 2024_05_14 Results'!$K$2:$K$76,0)))</f>
        <v>1</v>
      </c>
      <c r="M43" s="2">
        <f>IF(K43=TRUE,C43,INDEX('Time Trial 2024_05_14 Results'!$L$2:$L$76,MATCH(I43,'Time Trial 2024_05_14 Results'!$K$2:$K$76,0)))</f>
        <v>1.8715277777777779E-2</v>
      </c>
      <c r="N43" s="5" t="str">
        <f t="shared" si="4"/>
        <v>Colette Hall</v>
      </c>
      <c r="P43" s="5" t="str">
        <f t="shared" si="12"/>
        <v>-</v>
      </c>
      <c r="Q43" s="5" t="str">
        <f t="shared" si="13"/>
        <v>-</v>
      </c>
      <c r="R43" s="12" t="str">
        <f t="shared" si="5"/>
        <v>-</v>
      </c>
      <c r="S43" s="4" t="str">
        <f t="shared" si="6"/>
        <v>-</v>
      </c>
      <c r="T43" s="4" t="str">
        <f t="shared" si="7"/>
        <v>-</v>
      </c>
      <c r="V43">
        <v>42</v>
      </c>
      <c r="W43" t="e">
        <f t="shared" si="14"/>
        <v>#N/A</v>
      </c>
      <c r="X43" s="2" t="e">
        <f t="shared" si="8"/>
        <v>#N/A</v>
      </c>
      <c r="AA43">
        <v>42</v>
      </c>
      <c r="AB43" t="e">
        <f t="shared" si="9"/>
        <v>#N/A</v>
      </c>
      <c r="AC43" s="13" t="e">
        <f t="shared" si="10"/>
        <v>#N/A</v>
      </c>
    </row>
    <row r="44" spans="1:29" x14ac:dyDescent="0.25">
      <c r="A44">
        <v>43</v>
      </c>
      <c r="B44" s="1">
        <v>45454.823923611111</v>
      </c>
      <c r="C44" s="2">
        <v>1.8715277777777779E-2</v>
      </c>
      <c r="D44">
        <v>43</v>
      </c>
      <c r="E44" s="1">
        <v>45454.823958333334</v>
      </c>
      <c r="F44" s="2">
        <v>1.8726851851851852E-2</v>
      </c>
      <c r="G44" s="2">
        <f t="shared" si="11"/>
        <v>1.157407407407357E-5</v>
      </c>
      <c r="H44" s="6">
        <v>43</v>
      </c>
      <c r="I44" t="s">
        <v>179</v>
      </c>
      <c r="J44" s="2">
        <f t="shared" si="3"/>
        <v>1.8715277777777779E-2</v>
      </c>
      <c r="K44" t="b">
        <f>NOT(ISNUMBER(MATCH(I44,'Time Trial 2024_05_14 Results'!$K$2:$K$76,0)))</f>
        <v>1</v>
      </c>
      <c r="M44" s="2">
        <f>IF(K44=TRUE,C44,INDEX('Time Trial 2024_05_14 Results'!$L$2:$L$76,MATCH(I44,'Time Trial 2024_05_14 Results'!$K$2:$K$76,0)))</f>
        <v>1.8715277777777779E-2</v>
      </c>
      <c r="N44" s="5" t="str">
        <f t="shared" si="4"/>
        <v>Liz Giannopoulos</v>
      </c>
      <c r="P44" s="5" t="str">
        <f t="shared" si="12"/>
        <v>-</v>
      </c>
      <c r="Q44" s="5" t="str">
        <f t="shared" si="13"/>
        <v>-</v>
      </c>
      <c r="R44" s="12" t="str">
        <f t="shared" si="5"/>
        <v>-</v>
      </c>
      <c r="S44" s="4" t="str">
        <f t="shared" si="6"/>
        <v>-</v>
      </c>
      <c r="T44" s="4" t="str">
        <f t="shared" si="7"/>
        <v>-</v>
      </c>
      <c r="V44">
        <v>43</v>
      </c>
      <c r="W44" t="e">
        <f t="shared" si="14"/>
        <v>#N/A</v>
      </c>
      <c r="X44" s="2" t="e">
        <f t="shared" si="8"/>
        <v>#N/A</v>
      </c>
      <c r="AA44">
        <v>43</v>
      </c>
      <c r="AB44" t="e">
        <f t="shared" si="9"/>
        <v>#N/A</v>
      </c>
      <c r="AC44" s="13" t="e">
        <f t="shared" si="10"/>
        <v>#N/A</v>
      </c>
    </row>
    <row r="45" spans="1:29" x14ac:dyDescent="0.25">
      <c r="A45">
        <v>44</v>
      </c>
      <c r="B45" s="1">
        <v>45454.824131944442</v>
      </c>
      <c r="C45" s="2">
        <v>1.892361111111111E-2</v>
      </c>
      <c r="D45">
        <v>44</v>
      </c>
      <c r="E45" s="1">
        <v>45454.824155092596</v>
      </c>
      <c r="F45" s="2">
        <v>1.8935185185185183E-2</v>
      </c>
      <c r="G45" s="2">
        <f t="shared" si="11"/>
        <v>1.157407407407357E-5</v>
      </c>
      <c r="H45" s="6">
        <v>44</v>
      </c>
      <c r="I45" t="s">
        <v>180</v>
      </c>
      <c r="J45" s="2">
        <f t="shared" si="3"/>
        <v>1.892361111111111E-2</v>
      </c>
      <c r="K45" t="b">
        <f>NOT(ISNUMBER(MATCH(I45,'Time Trial 2024_05_14 Results'!$K$2:$K$76,0)))</f>
        <v>1</v>
      </c>
      <c r="M45" s="2">
        <f>IF(K45=TRUE,C45,INDEX('Time Trial 2024_05_14 Results'!$L$2:$L$76,MATCH(I45,'Time Trial 2024_05_14 Results'!$K$2:$K$76,0)))</f>
        <v>1.892361111111111E-2</v>
      </c>
      <c r="N45" s="5" t="str">
        <f t="shared" si="4"/>
        <v>Rachel Thomas</v>
      </c>
      <c r="P45" s="5" t="str">
        <f t="shared" si="12"/>
        <v>-</v>
      </c>
      <c r="Q45" s="5" t="str">
        <f t="shared" si="13"/>
        <v>-</v>
      </c>
      <c r="R45" s="12" t="str">
        <f t="shared" si="5"/>
        <v>-</v>
      </c>
      <c r="S45" s="4" t="str">
        <f t="shared" si="6"/>
        <v>-</v>
      </c>
      <c r="T45" s="4" t="str">
        <f t="shared" si="7"/>
        <v>-</v>
      </c>
      <c r="V45">
        <v>44</v>
      </c>
      <c r="W45" t="e">
        <f t="shared" si="14"/>
        <v>#N/A</v>
      </c>
      <c r="X45" s="2" t="e">
        <f t="shared" si="8"/>
        <v>#N/A</v>
      </c>
      <c r="AA45">
        <v>44</v>
      </c>
      <c r="AB45" t="e">
        <f t="shared" si="9"/>
        <v>#N/A</v>
      </c>
      <c r="AC45" s="13" t="e">
        <f t="shared" si="10"/>
        <v>#N/A</v>
      </c>
    </row>
    <row r="46" spans="1:29" x14ac:dyDescent="0.25">
      <c r="A46">
        <v>45</v>
      </c>
      <c r="B46" s="1">
        <v>45454.824317129627</v>
      </c>
      <c r="C46" s="2">
        <v>1.9120370370370371E-2</v>
      </c>
      <c r="D46">
        <v>45</v>
      </c>
      <c r="E46" s="1">
        <v>45454.82435185185</v>
      </c>
      <c r="F46" s="2">
        <v>1.9131944444444444E-2</v>
      </c>
      <c r="G46" s="2">
        <f t="shared" si="11"/>
        <v>1.157407407407357E-5</v>
      </c>
      <c r="H46" s="6">
        <v>45</v>
      </c>
      <c r="I46" t="s">
        <v>181</v>
      </c>
      <c r="J46" s="2">
        <f t="shared" si="3"/>
        <v>1.9120370370370371E-2</v>
      </c>
      <c r="K46" t="b">
        <f>NOT(ISNUMBER(MATCH(I46,'Time Trial 2024_05_14 Results'!$K$2:$K$76,0)))</f>
        <v>1</v>
      </c>
      <c r="M46" s="2">
        <f>IF(K46=TRUE,C46,INDEX('Time Trial 2024_05_14 Results'!$L$2:$L$76,MATCH(I46,'Time Trial 2024_05_14 Results'!$K$2:$K$76,0)))</f>
        <v>1.9120370370370371E-2</v>
      </c>
      <c r="N46" s="5" t="str">
        <f t="shared" si="4"/>
        <v>Allison Hartley</v>
      </c>
      <c r="P46" s="5" t="str">
        <f t="shared" si="12"/>
        <v>-</v>
      </c>
      <c r="Q46" s="5" t="str">
        <f t="shared" si="13"/>
        <v>-</v>
      </c>
      <c r="R46" s="12" t="str">
        <f t="shared" si="5"/>
        <v>-</v>
      </c>
      <c r="S46" s="4" t="str">
        <f t="shared" si="6"/>
        <v>-</v>
      </c>
      <c r="T46" s="4" t="str">
        <f t="shared" si="7"/>
        <v>-</v>
      </c>
      <c r="V46">
        <v>45</v>
      </c>
      <c r="W46" t="e">
        <f t="shared" si="14"/>
        <v>#N/A</v>
      </c>
      <c r="X46" s="2" t="e">
        <f t="shared" si="8"/>
        <v>#N/A</v>
      </c>
      <c r="AA46">
        <v>45</v>
      </c>
      <c r="AB46" t="e">
        <f t="shared" si="9"/>
        <v>#N/A</v>
      </c>
      <c r="AC46" s="13" t="e">
        <f t="shared" si="10"/>
        <v>#N/A</v>
      </c>
    </row>
    <row r="47" spans="1:29" x14ac:dyDescent="0.25">
      <c r="A47">
        <v>46</v>
      </c>
      <c r="B47" s="1">
        <v>45454.824374999997</v>
      </c>
      <c r="C47" s="2">
        <v>1.9166666666666669E-2</v>
      </c>
      <c r="D47">
        <v>46</v>
      </c>
      <c r="E47" s="1">
        <v>45454.82439814815</v>
      </c>
      <c r="F47" s="2">
        <v>1.9178240740740742E-2</v>
      </c>
      <c r="G47" s="2">
        <f t="shared" si="11"/>
        <v>1.157407407407357E-5</v>
      </c>
      <c r="H47" s="6">
        <v>46</v>
      </c>
      <c r="I47" t="s">
        <v>182</v>
      </c>
      <c r="J47" s="2">
        <f t="shared" si="3"/>
        <v>1.9166666666666669E-2</v>
      </c>
      <c r="K47" t="b">
        <f>NOT(ISNUMBER(MATCH(I47,'Time Trial 2024_05_14 Results'!$K$2:$K$76,0)))</f>
        <v>1</v>
      </c>
      <c r="M47" s="2">
        <f>IF(K47=TRUE,C47,INDEX('Time Trial 2024_05_14 Results'!$L$2:$L$76,MATCH(I47,'Time Trial 2024_05_14 Results'!$K$2:$K$76,0)))</f>
        <v>1.9166666666666669E-2</v>
      </c>
      <c r="N47" s="5" t="str">
        <f t="shared" si="4"/>
        <v>Edita Wallace</v>
      </c>
      <c r="P47" s="5" t="str">
        <f t="shared" si="12"/>
        <v>-</v>
      </c>
      <c r="Q47" s="5" t="str">
        <f t="shared" si="13"/>
        <v>-</v>
      </c>
      <c r="R47" s="12" t="str">
        <f t="shared" si="5"/>
        <v>-</v>
      </c>
      <c r="S47" s="4" t="str">
        <f t="shared" si="6"/>
        <v>-</v>
      </c>
      <c r="T47" s="4" t="str">
        <f t="shared" si="7"/>
        <v>-</v>
      </c>
      <c r="V47">
        <v>46</v>
      </c>
      <c r="W47" t="e">
        <f t="shared" si="14"/>
        <v>#N/A</v>
      </c>
      <c r="X47" s="2" t="e">
        <f t="shared" si="8"/>
        <v>#N/A</v>
      </c>
      <c r="AA47">
        <v>46</v>
      </c>
      <c r="AB47" t="e">
        <f t="shared" si="9"/>
        <v>#N/A</v>
      </c>
      <c r="AC47" s="13" t="e">
        <f t="shared" si="10"/>
        <v>#N/A</v>
      </c>
    </row>
    <row r="48" spans="1:29" x14ac:dyDescent="0.25">
      <c r="A48">
        <v>47</v>
      </c>
      <c r="B48" s="1">
        <v>45454.824456018519</v>
      </c>
      <c r="C48" s="2">
        <v>1.9247685185185184E-2</v>
      </c>
      <c r="D48">
        <v>47</v>
      </c>
      <c r="E48" s="1">
        <v>45454.824490740742</v>
      </c>
      <c r="F48" s="2">
        <v>1.9259259259259261E-2</v>
      </c>
      <c r="G48" s="2">
        <f t="shared" si="11"/>
        <v>1.157407407407704E-5</v>
      </c>
      <c r="H48" s="6">
        <v>47</v>
      </c>
      <c r="I48" t="s">
        <v>116</v>
      </c>
      <c r="J48" s="2">
        <f t="shared" si="3"/>
        <v>1.9247685185185184E-2</v>
      </c>
      <c r="K48" t="b">
        <f>NOT(ISNUMBER(MATCH(I48,'Time Trial 2024_05_14 Results'!$K$2:$K$76,0)))</f>
        <v>0</v>
      </c>
      <c r="M48" s="2">
        <f>IF(K48=TRUE,C48,INDEX('Time Trial 2024_05_14 Results'!$L$2:$L$76,MATCH(I48,'Time Trial 2024_05_14 Results'!$K$2:$K$76,0)))</f>
        <v>1.9178240740740742E-2</v>
      </c>
      <c r="N48" s="5" t="str">
        <f t="shared" si="4"/>
        <v>Sarah Reeves</v>
      </c>
      <c r="P48" s="5">
        <f t="shared" si="12"/>
        <v>1.9247685185185184E-2</v>
      </c>
      <c r="Q48" s="5">
        <f t="shared" si="13"/>
        <v>6.9444444444441422E-5</v>
      </c>
      <c r="R48" s="12">
        <f t="shared" si="5"/>
        <v>3.6079374624171613E-3</v>
      </c>
      <c r="S48" s="4">
        <f t="shared" si="6"/>
        <v>33</v>
      </c>
      <c r="T48" s="4">
        <f t="shared" si="7"/>
        <v>33</v>
      </c>
      <c r="V48">
        <v>47</v>
      </c>
      <c r="W48" t="e">
        <f t="shared" si="14"/>
        <v>#N/A</v>
      </c>
      <c r="X48" s="2" t="e">
        <f t="shared" si="8"/>
        <v>#N/A</v>
      </c>
      <c r="AA48">
        <v>47</v>
      </c>
      <c r="AB48" t="e">
        <f t="shared" si="9"/>
        <v>#N/A</v>
      </c>
      <c r="AC48" s="13" t="e">
        <f t="shared" si="10"/>
        <v>#N/A</v>
      </c>
    </row>
    <row r="49" spans="1:29" x14ac:dyDescent="0.25">
      <c r="A49">
        <v>48</v>
      </c>
      <c r="B49" s="1">
        <v>45454.824560185189</v>
      </c>
      <c r="C49" s="2">
        <v>1.9351851851851853E-2</v>
      </c>
      <c r="D49">
        <v>48</v>
      </c>
      <c r="E49" s="1">
        <v>45454.824594907404</v>
      </c>
      <c r="F49" s="2">
        <v>1.9363425925925926E-2</v>
      </c>
      <c r="G49" s="2">
        <f t="shared" si="11"/>
        <v>1.157407407407357E-5</v>
      </c>
      <c r="H49" s="6">
        <v>48</v>
      </c>
      <c r="I49" t="s">
        <v>183</v>
      </c>
      <c r="J49" s="2">
        <f t="shared" si="3"/>
        <v>1.9351851851851853E-2</v>
      </c>
      <c r="K49" t="b">
        <f>NOT(ISNUMBER(MATCH(I49,'Time Trial 2024_05_14 Results'!$K$2:$K$76,0)))</f>
        <v>0</v>
      </c>
      <c r="M49" s="2">
        <f>IF(K49=TRUE,C49,INDEX('Time Trial 2024_05_14 Results'!$L$2:$L$76,MATCH(I49,'Time Trial 2024_05_14 Results'!$K$2:$K$76,0)))</f>
        <v>2.0682870370370372E-2</v>
      </c>
      <c r="N49" s="5" t="str">
        <f t="shared" si="4"/>
        <v>Kelly Docherty</v>
      </c>
      <c r="P49" s="5">
        <f t="shared" si="12"/>
        <v>1.9351851851851853E-2</v>
      </c>
      <c r="Q49" s="5">
        <f t="shared" si="13"/>
        <v>1.3310185185185196E-3</v>
      </c>
      <c r="R49" s="12">
        <f t="shared" si="5"/>
        <v>6.8779904306220149E-2</v>
      </c>
      <c r="S49" s="4">
        <f t="shared" si="6"/>
        <v>7</v>
      </c>
      <c r="T49" s="4">
        <f t="shared" si="7"/>
        <v>8</v>
      </c>
      <c r="V49">
        <v>48</v>
      </c>
      <c r="W49" t="e">
        <f t="shared" si="14"/>
        <v>#N/A</v>
      </c>
      <c r="X49" s="2" t="e">
        <f t="shared" si="8"/>
        <v>#N/A</v>
      </c>
      <c r="AA49">
        <v>48</v>
      </c>
      <c r="AB49" t="e">
        <f t="shared" si="9"/>
        <v>#N/A</v>
      </c>
      <c r="AC49" s="13" t="e">
        <f t="shared" si="10"/>
        <v>#N/A</v>
      </c>
    </row>
    <row r="50" spans="1:29" x14ac:dyDescent="0.25">
      <c r="A50">
        <v>49</v>
      </c>
      <c r="B50" s="1">
        <v>45454.824664351851</v>
      </c>
      <c r="C50" s="2">
        <v>1.9456018518518518E-2</v>
      </c>
      <c r="D50">
        <v>49</v>
      </c>
      <c r="E50" s="1">
        <v>45454.824699074074</v>
      </c>
      <c r="F50" s="2">
        <v>1.9467592592592595E-2</v>
      </c>
      <c r="G50" s="2">
        <f t="shared" si="11"/>
        <v>1.157407407407704E-5</v>
      </c>
      <c r="H50" s="6">
        <v>49</v>
      </c>
      <c r="I50" t="s">
        <v>120</v>
      </c>
      <c r="J50" s="2">
        <f t="shared" si="3"/>
        <v>1.9456018518518518E-2</v>
      </c>
      <c r="K50" t="b">
        <f>NOT(ISNUMBER(MATCH(I50,'Time Trial 2024_05_14 Results'!$K$2:$K$76,0)))</f>
        <v>0</v>
      </c>
      <c r="M50" s="2">
        <f>IF(K50=TRUE,C50,INDEX('Time Trial 2024_05_14 Results'!$L$2:$L$76,MATCH(I50,'Time Trial 2024_05_14 Results'!$K$2:$K$76,0)))</f>
        <v>1.9733796296296298E-2</v>
      </c>
      <c r="N50" s="5" t="str">
        <f t="shared" si="4"/>
        <v>Christina Harrison</v>
      </c>
      <c r="P50" s="5">
        <f t="shared" si="12"/>
        <v>1.9456018518518518E-2</v>
      </c>
      <c r="Q50" s="5">
        <f t="shared" si="13"/>
        <v>2.7777777777777957E-4</v>
      </c>
      <c r="R50" s="12">
        <f t="shared" si="5"/>
        <v>1.4277215942891228E-2</v>
      </c>
      <c r="S50" s="4">
        <f t="shared" si="6"/>
        <v>26</v>
      </c>
      <c r="T50" s="4">
        <f t="shared" si="7"/>
        <v>29</v>
      </c>
      <c r="V50">
        <v>49</v>
      </c>
      <c r="W50" t="e">
        <f t="shared" si="14"/>
        <v>#N/A</v>
      </c>
      <c r="X50" s="2" t="e">
        <f t="shared" si="8"/>
        <v>#N/A</v>
      </c>
      <c r="AA50">
        <v>49</v>
      </c>
      <c r="AB50" t="e">
        <f t="shared" si="9"/>
        <v>#N/A</v>
      </c>
      <c r="AC50" s="13" t="e">
        <f t="shared" si="10"/>
        <v>#N/A</v>
      </c>
    </row>
    <row r="51" spans="1:29" x14ac:dyDescent="0.25">
      <c r="A51">
        <v>50</v>
      </c>
      <c r="B51" s="1">
        <v>45454.824965277781</v>
      </c>
      <c r="C51" s="2">
        <v>1.9768518518518515E-2</v>
      </c>
      <c r="D51">
        <v>50</v>
      </c>
      <c r="E51" s="1">
        <v>45454.824999999997</v>
      </c>
      <c r="F51" s="2">
        <v>1.9768518518518515E-2</v>
      </c>
      <c r="G51" s="2">
        <f t="shared" si="11"/>
        <v>0</v>
      </c>
      <c r="H51" s="6">
        <v>50</v>
      </c>
      <c r="I51" t="s">
        <v>118</v>
      </c>
      <c r="J51" s="2">
        <f t="shared" si="3"/>
        <v>1.9768518518518515E-2</v>
      </c>
      <c r="K51" t="b">
        <f>NOT(ISNUMBER(MATCH(I51,'Time Trial 2024_05_14 Results'!$K$2:$K$76,0)))</f>
        <v>0</v>
      </c>
      <c r="M51" s="2">
        <f>IF(K51=TRUE,C51,INDEX('Time Trial 2024_05_14 Results'!$L$2:$L$76,MATCH(I51,'Time Trial 2024_05_14 Results'!$K$2:$K$76,0)))</f>
        <v>1.9525462962962963E-2</v>
      </c>
      <c r="N51" s="5" t="str">
        <f t="shared" si="4"/>
        <v>Paul Burgess</v>
      </c>
      <c r="P51" s="5">
        <f t="shared" si="12"/>
        <v>1.9768518518518515E-2</v>
      </c>
      <c r="Q51" s="5">
        <f t="shared" si="13"/>
        <v>2.4305555555555192E-4</v>
      </c>
      <c r="R51" s="12">
        <f t="shared" si="5"/>
        <v>1.2295081967212932E-2</v>
      </c>
      <c r="S51" s="4">
        <f t="shared" si="6"/>
        <v>30</v>
      </c>
      <c r="T51" s="4">
        <f t="shared" si="7"/>
        <v>30</v>
      </c>
      <c r="V51">
        <v>50</v>
      </c>
      <c r="W51" t="e">
        <f t="shared" si="14"/>
        <v>#N/A</v>
      </c>
      <c r="X51" s="2" t="e">
        <f t="shared" si="8"/>
        <v>#N/A</v>
      </c>
      <c r="AA51">
        <v>50</v>
      </c>
      <c r="AB51" t="e">
        <f t="shared" si="9"/>
        <v>#N/A</v>
      </c>
      <c r="AC51" s="13" t="e">
        <f t="shared" si="10"/>
        <v>#N/A</v>
      </c>
    </row>
    <row r="52" spans="1:29" x14ac:dyDescent="0.25">
      <c r="A52">
        <v>51</v>
      </c>
      <c r="B52" s="1">
        <v>45454.825046296297</v>
      </c>
      <c r="C52" s="2">
        <v>1.9849537037037037E-2</v>
      </c>
      <c r="D52">
        <v>51</v>
      </c>
      <c r="E52" s="1">
        <v>45454.82508101852</v>
      </c>
      <c r="F52" s="2">
        <v>1.9849537037037037E-2</v>
      </c>
      <c r="G52" s="2">
        <f t="shared" si="11"/>
        <v>0</v>
      </c>
      <c r="H52" s="6">
        <v>51</v>
      </c>
      <c r="I52" t="s">
        <v>124</v>
      </c>
      <c r="J52" s="2">
        <f t="shared" si="3"/>
        <v>1.9849537037037037E-2</v>
      </c>
      <c r="K52" t="b">
        <f>NOT(ISNUMBER(MATCH(I52,'Time Trial 2024_05_14 Results'!$K$2:$K$76,0)))</f>
        <v>0</v>
      </c>
      <c r="M52" s="2">
        <f>IF(K52=TRUE,C52,INDEX('Time Trial 2024_05_14 Results'!$L$2:$L$76,MATCH(I52,'Time Trial 2024_05_14 Results'!$K$2:$K$76,0)))</f>
        <v>2.0601851851851854E-2</v>
      </c>
      <c r="N52" s="5" t="str">
        <f t="shared" si="4"/>
        <v>Lisa Jestico</v>
      </c>
      <c r="P52" s="5">
        <f t="shared" si="12"/>
        <v>1.9849537037037037E-2</v>
      </c>
      <c r="Q52" s="5">
        <f t="shared" si="13"/>
        <v>7.5231481481481677E-4</v>
      </c>
      <c r="R52" s="12">
        <f t="shared" si="5"/>
        <v>3.7900874635568613E-2</v>
      </c>
      <c r="S52" s="4">
        <f t="shared" si="6"/>
        <v>14</v>
      </c>
      <c r="T52" s="4">
        <f t="shared" si="7"/>
        <v>15</v>
      </c>
      <c r="V52">
        <v>51</v>
      </c>
      <c r="W52" t="e">
        <f t="shared" si="14"/>
        <v>#N/A</v>
      </c>
      <c r="X52" s="2" t="e">
        <f t="shared" si="8"/>
        <v>#N/A</v>
      </c>
      <c r="AA52">
        <v>51</v>
      </c>
      <c r="AB52" t="e">
        <f t="shared" si="9"/>
        <v>#N/A</v>
      </c>
      <c r="AC52" s="13" t="e">
        <f t="shared" si="10"/>
        <v>#N/A</v>
      </c>
    </row>
    <row r="53" spans="1:29" x14ac:dyDescent="0.25">
      <c r="A53">
        <v>52</v>
      </c>
      <c r="B53" s="1">
        <v>45454.825173611112</v>
      </c>
      <c r="C53" s="2">
        <v>1.996527777777778E-2</v>
      </c>
      <c r="D53">
        <v>52</v>
      </c>
      <c r="E53" s="1">
        <v>45454.825196759259</v>
      </c>
      <c r="F53" s="2">
        <v>1.9976851851851853E-2</v>
      </c>
      <c r="G53" s="2">
        <f t="shared" si="11"/>
        <v>1.157407407407357E-5</v>
      </c>
      <c r="H53" s="6">
        <v>52</v>
      </c>
      <c r="I53" t="s">
        <v>184</v>
      </c>
      <c r="J53" s="2">
        <f t="shared" si="3"/>
        <v>1.996527777777778E-2</v>
      </c>
      <c r="K53" t="b">
        <f>NOT(ISNUMBER(MATCH(I53,'Time Trial 2024_05_14 Results'!$K$2:$K$76,0)))</f>
        <v>1</v>
      </c>
      <c r="M53" s="2">
        <f>IF(K53=TRUE,C53,INDEX('Time Trial 2024_05_14 Results'!$L$2:$L$76,MATCH(I53,'Time Trial 2024_05_14 Results'!$K$2:$K$76,0)))</f>
        <v>1.996527777777778E-2</v>
      </c>
      <c r="N53" s="5" t="str">
        <f t="shared" si="4"/>
        <v>Erika Hall</v>
      </c>
      <c r="P53" s="5" t="str">
        <f t="shared" si="12"/>
        <v>-</v>
      </c>
      <c r="Q53" s="5" t="str">
        <f t="shared" si="13"/>
        <v>-</v>
      </c>
      <c r="R53" s="12" t="str">
        <f t="shared" si="5"/>
        <v>-</v>
      </c>
      <c r="S53" s="4" t="str">
        <f t="shared" si="6"/>
        <v>-</v>
      </c>
      <c r="T53" s="4" t="str">
        <f t="shared" si="7"/>
        <v>-</v>
      </c>
      <c r="V53">
        <v>52</v>
      </c>
      <c r="W53" t="e">
        <f t="shared" si="14"/>
        <v>#N/A</v>
      </c>
      <c r="X53" s="2" t="e">
        <f t="shared" si="8"/>
        <v>#N/A</v>
      </c>
      <c r="AA53">
        <v>52</v>
      </c>
      <c r="AB53" t="e">
        <f t="shared" si="9"/>
        <v>#N/A</v>
      </c>
      <c r="AC53" s="13" t="e">
        <f t="shared" si="10"/>
        <v>#N/A</v>
      </c>
    </row>
    <row r="54" spans="1:29" x14ac:dyDescent="0.25">
      <c r="A54">
        <v>53</v>
      </c>
      <c r="B54" s="1">
        <v>45454.825277777774</v>
      </c>
      <c r="C54" s="2">
        <v>2.0069444444444442E-2</v>
      </c>
      <c r="D54">
        <v>53</v>
      </c>
      <c r="E54" s="1">
        <v>45454.825300925928</v>
      </c>
      <c r="F54" s="2">
        <v>2.0069444444444442E-2</v>
      </c>
      <c r="G54" s="2">
        <f t="shared" si="11"/>
        <v>0</v>
      </c>
      <c r="H54" s="6">
        <v>53</v>
      </c>
      <c r="I54" t="s">
        <v>185</v>
      </c>
      <c r="J54" s="2">
        <f t="shared" si="3"/>
        <v>2.0069444444444442E-2</v>
      </c>
      <c r="K54" t="b">
        <f>NOT(ISNUMBER(MATCH(I54,'Time Trial 2024_05_14 Results'!$K$2:$K$76,0)))</f>
        <v>1</v>
      </c>
      <c r="M54" s="2">
        <f>IF(K54=TRUE,C54,INDEX('Time Trial 2024_05_14 Results'!$L$2:$L$76,MATCH(I54,'Time Trial 2024_05_14 Results'!$K$2:$K$76,0)))</f>
        <v>2.0069444444444442E-2</v>
      </c>
      <c r="N54" s="5" t="str">
        <f t="shared" si="4"/>
        <v>Beatrix Bevernage</v>
      </c>
      <c r="P54" s="5" t="str">
        <f t="shared" si="12"/>
        <v>-</v>
      </c>
      <c r="Q54" s="5" t="str">
        <f t="shared" si="13"/>
        <v>-</v>
      </c>
      <c r="R54" s="12" t="str">
        <f t="shared" si="5"/>
        <v>-</v>
      </c>
      <c r="S54" s="4" t="str">
        <f t="shared" si="6"/>
        <v>-</v>
      </c>
      <c r="T54" s="4" t="str">
        <f t="shared" si="7"/>
        <v>-</v>
      </c>
      <c r="V54">
        <v>53</v>
      </c>
      <c r="W54" t="e">
        <f t="shared" si="14"/>
        <v>#N/A</v>
      </c>
      <c r="X54" s="2" t="e">
        <f t="shared" si="8"/>
        <v>#N/A</v>
      </c>
      <c r="AA54">
        <v>53</v>
      </c>
      <c r="AB54" t="e">
        <f t="shared" si="9"/>
        <v>#N/A</v>
      </c>
      <c r="AC54" s="13" t="e">
        <f t="shared" si="10"/>
        <v>#N/A</v>
      </c>
    </row>
    <row r="55" spans="1:29" x14ac:dyDescent="0.25">
      <c r="A55">
        <v>54</v>
      </c>
      <c r="B55" s="1">
        <v>45454.825416666667</v>
      </c>
      <c r="C55" s="2">
        <v>2.0208333333333335E-2</v>
      </c>
      <c r="D55">
        <v>54</v>
      </c>
      <c r="E55" s="1">
        <v>45454.825439814813</v>
      </c>
      <c r="F55" s="2">
        <v>2.0219907407407409E-2</v>
      </c>
      <c r="G55" s="2">
        <f t="shared" si="11"/>
        <v>1.157407407407357E-5</v>
      </c>
      <c r="H55" s="6">
        <v>54</v>
      </c>
      <c r="I55" t="s">
        <v>128</v>
      </c>
      <c r="J55" s="2">
        <f t="shared" si="3"/>
        <v>2.0208333333333335E-2</v>
      </c>
      <c r="K55" t="b">
        <f>NOT(ISNUMBER(MATCH(I55,'Time Trial 2024_05_14 Results'!$K$2:$K$76,0)))</f>
        <v>0</v>
      </c>
      <c r="M55" s="2">
        <f>IF(K55=TRUE,C55,INDEX('Time Trial 2024_05_14 Results'!$L$2:$L$76,MATCH(I55,'Time Trial 2024_05_14 Results'!$K$2:$K$76,0)))</f>
        <v>2.1064814814814814E-2</v>
      </c>
      <c r="N55" s="5" t="str">
        <f t="shared" si="4"/>
        <v>Phil Surlis</v>
      </c>
      <c r="P55" s="5">
        <f t="shared" si="12"/>
        <v>2.0208333333333335E-2</v>
      </c>
      <c r="Q55" s="5">
        <f t="shared" si="13"/>
        <v>8.564814814814789E-4</v>
      </c>
      <c r="R55" s="12">
        <f t="shared" si="5"/>
        <v>4.2382588774341222E-2</v>
      </c>
      <c r="S55" s="4">
        <f t="shared" si="6"/>
        <v>12</v>
      </c>
      <c r="T55" s="4">
        <f t="shared" si="7"/>
        <v>12</v>
      </c>
      <c r="V55">
        <v>54</v>
      </c>
      <c r="W55" t="e">
        <f t="shared" si="14"/>
        <v>#N/A</v>
      </c>
      <c r="X55" s="2" t="e">
        <f t="shared" si="8"/>
        <v>#N/A</v>
      </c>
      <c r="AA55">
        <v>54</v>
      </c>
      <c r="AB55" t="e">
        <f t="shared" si="9"/>
        <v>#N/A</v>
      </c>
      <c r="AC55" s="13" t="e">
        <f t="shared" si="10"/>
        <v>#N/A</v>
      </c>
    </row>
    <row r="56" spans="1:29" x14ac:dyDescent="0.25">
      <c r="A56">
        <v>55</v>
      </c>
      <c r="B56" s="1">
        <v>45454.825624999998</v>
      </c>
      <c r="C56" s="2">
        <v>2.0416666666666666E-2</v>
      </c>
      <c r="D56">
        <v>55</v>
      </c>
      <c r="E56" s="1">
        <v>45454.825659722221</v>
      </c>
      <c r="F56" s="2">
        <v>2.0428240740740743E-2</v>
      </c>
      <c r="G56" s="2">
        <f t="shared" si="11"/>
        <v>1.157407407407704E-5</v>
      </c>
      <c r="H56" s="6">
        <v>55</v>
      </c>
      <c r="I56" t="s">
        <v>132</v>
      </c>
      <c r="J56" s="2">
        <f t="shared" si="3"/>
        <v>2.0416666666666666E-2</v>
      </c>
      <c r="K56" t="b">
        <f>NOT(ISNUMBER(MATCH(I56,'Time Trial 2024_05_14 Results'!$K$2:$K$76,0)))</f>
        <v>0</v>
      </c>
      <c r="M56" s="2">
        <f>IF(K56=TRUE,C56,INDEX('Time Trial 2024_05_14 Results'!$L$2:$L$76,MATCH(I56,'Time Trial 2024_05_14 Results'!$K$2:$K$76,0)))</f>
        <v>2.1944444444444447E-2</v>
      </c>
      <c r="N56" s="5" t="str">
        <f t="shared" si="4"/>
        <v>John Docherty</v>
      </c>
      <c r="P56" s="5">
        <f t="shared" si="12"/>
        <v>2.0416666666666666E-2</v>
      </c>
      <c r="Q56" s="5">
        <f t="shared" si="13"/>
        <v>1.5277777777777807E-3</v>
      </c>
      <c r="R56" s="12">
        <f t="shared" si="5"/>
        <v>7.4829931972789254E-2</v>
      </c>
      <c r="S56" s="4">
        <f t="shared" si="6"/>
        <v>5</v>
      </c>
      <c r="T56" s="4">
        <f t="shared" si="7"/>
        <v>4</v>
      </c>
      <c r="V56">
        <v>55</v>
      </c>
      <c r="W56" t="e">
        <f t="shared" si="14"/>
        <v>#N/A</v>
      </c>
      <c r="X56" s="2" t="e">
        <f t="shared" si="8"/>
        <v>#N/A</v>
      </c>
      <c r="AA56">
        <v>55</v>
      </c>
      <c r="AB56" t="e">
        <f t="shared" si="9"/>
        <v>#N/A</v>
      </c>
      <c r="AC56" s="13" t="e">
        <f t="shared" si="10"/>
        <v>#N/A</v>
      </c>
    </row>
    <row r="57" spans="1:29" x14ac:dyDescent="0.25">
      <c r="A57">
        <v>56</v>
      </c>
      <c r="B57" s="1">
        <v>45454.825648148151</v>
      </c>
      <c r="C57" s="2">
        <v>2.0439814814814817E-2</v>
      </c>
      <c r="D57">
        <v>56</v>
      </c>
      <c r="E57" s="1">
        <v>45454.825682870367</v>
      </c>
      <c r="F57" s="2">
        <v>2.045138888888889E-2</v>
      </c>
      <c r="G57" s="2">
        <f t="shared" si="11"/>
        <v>1.157407407407357E-5</v>
      </c>
      <c r="H57" s="6">
        <v>56</v>
      </c>
      <c r="I57" t="s">
        <v>139</v>
      </c>
      <c r="J57" s="2">
        <f t="shared" si="3"/>
        <v>2.0439814814814817E-2</v>
      </c>
      <c r="K57" t="b">
        <f>NOT(ISNUMBER(MATCH(I57,'Time Trial 2024_05_14 Results'!$K$2:$K$76,0)))</f>
        <v>0</v>
      </c>
      <c r="M57" s="2">
        <f>IF(K57=TRUE,C57,INDEX('Time Trial 2024_05_14 Results'!$L$2:$L$76,MATCH(I57,'Time Trial 2024_05_14 Results'!$K$2:$K$76,0)))</f>
        <v>1.9884259259259258E-2</v>
      </c>
      <c r="N57" s="5" t="str">
        <f t="shared" si="4"/>
        <v>Lauren Davis</v>
      </c>
      <c r="P57" s="5">
        <f t="shared" si="12"/>
        <v>2.0439814814814817E-2</v>
      </c>
      <c r="Q57" s="5">
        <f t="shared" si="13"/>
        <v>5.5555555555555913E-4</v>
      </c>
      <c r="R57" s="12">
        <f t="shared" si="5"/>
        <v>2.7180067950170049E-2</v>
      </c>
      <c r="S57" s="4">
        <f t="shared" si="6"/>
        <v>16</v>
      </c>
      <c r="T57" s="4">
        <f t="shared" si="7"/>
        <v>22</v>
      </c>
      <c r="V57">
        <v>56</v>
      </c>
      <c r="W57" t="e">
        <f t="shared" si="14"/>
        <v>#N/A</v>
      </c>
      <c r="X57" s="2" t="e">
        <f t="shared" si="8"/>
        <v>#N/A</v>
      </c>
      <c r="AA57">
        <v>56</v>
      </c>
      <c r="AB57" t="e">
        <f t="shared" si="9"/>
        <v>#N/A</v>
      </c>
      <c r="AC57" s="13" t="e">
        <f t="shared" si="10"/>
        <v>#N/A</v>
      </c>
    </row>
    <row r="58" spans="1:29" x14ac:dyDescent="0.25">
      <c r="A58">
        <v>57</v>
      </c>
      <c r="B58" s="1">
        <v>45454.825810185182</v>
      </c>
      <c r="C58" s="2">
        <v>2.0601851851851854E-2</v>
      </c>
      <c r="D58">
        <v>57</v>
      </c>
      <c r="E58" s="1">
        <v>45454.825833333336</v>
      </c>
      <c r="F58" s="2">
        <v>2.0613425925925927E-2</v>
      </c>
      <c r="G58" s="2">
        <f t="shared" si="11"/>
        <v>1.157407407407357E-5</v>
      </c>
      <c r="H58" s="6">
        <v>57</v>
      </c>
      <c r="I58" t="s">
        <v>186</v>
      </c>
      <c r="J58" s="2">
        <f t="shared" si="3"/>
        <v>2.0601851851851854E-2</v>
      </c>
      <c r="K58" t="b">
        <f>NOT(ISNUMBER(MATCH(I58,'Time Trial 2024_05_14 Results'!$K$2:$K$76,0)))</f>
        <v>1</v>
      </c>
      <c r="M58" s="2">
        <f>IF(K58=TRUE,C58,INDEX('Time Trial 2024_05_14 Results'!$L$2:$L$76,MATCH(I58,'Time Trial 2024_05_14 Results'!$K$2:$K$76,0)))</f>
        <v>2.0601851851851854E-2</v>
      </c>
      <c r="N58" s="5" t="str">
        <f t="shared" si="4"/>
        <v>Fern Wells</v>
      </c>
      <c r="P58" s="5" t="str">
        <f t="shared" si="12"/>
        <v>-</v>
      </c>
      <c r="Q58" s="5" t="str">
        <f t="shared" si="13"/>
        <v>-</v>
      </c>
      <c r="R58" s="12" t="str">
        <f t="shared" si="5"/>
        <v>-</v>
      </c>
      <c r="S58" s="4" t="str">
        <f t="shared" si="6"/>
        <v>-</v>
      </c>
      <c r="T58" s="4" t="str">
        <f t="shared" si="7"/>
        <v>-</v>
      </c>
      <c r="V58">
        <v>57</v>
      </c>
      <c r="W58" t="e">
        <f t="shared" si="14"/>
        <v>#N/A</v>
      </c>
      <c r="X58" s="2" t="e">
        <f t="shared" si="8"/>
        <v>#N/A</v>
      </c>
      <c r="AA58">
        <v>57</v>
      </c>
      <c r="AB58" t="e">
        <f t="shared" si="9"/>
        <v>#N/A</v>
      </c>
      <c r="AC58" s="13" t="e">
        <f t="shared" si="10"/>
        <v>#N/A</v>
      </c>
    </row>
    <row r="59" spans="1:29" x14ac:dyDescent="0.25">
      <c r="A59">
        <v>58</v>
      </c>
      <c r="B59" s="1">
        <v>45454.825995370367</v>
      </c>
      <c r="C59" s="2">
        <v>2.0787037037037038E-2</v>
      </c>
      <c r="D59">
        <v>58</v>
      </c>
      <c r="E59" s="1">
        <v>45454.82603009259</v>
      </c>
      <c r="F59" s="2">
        <v>2.0798611111111111E-2</v>
      </c>
      <c r="G59" s="2">
        <f t="shared" si="11"/>
        <v>1.157407407407357E-5</v>
      </c>
      <c r="H59" s="6">
        <v>58</v>
      </c>
      <c r="I59" t="s">
        <v>187</v>
      </c>
      <c r="J59" s="2">
        <f t="shared" si="3"/>
        <v>2.0787037037037038E-2</v>
      </c>
      <c r="K59" t="b">
        <f>NOT(ISNUMBER(MATCH(I59,'Time Trial 2024_05_14 Results'!$K$2:$K$76,0)))</f>
        <v>1</v>
      </c>
      <c r="M59" s="2">
        <f>IF(K59=TRUE,C59,INDEX('Time Trial 2024_05_14 Results'!$L$2:$L$76,MATCH(I59,'Time Trial 2024_05_14 Results'!$K$2:$K$76,0)))</f>
        <v>2.0787037037037038E-2</v>
      </c>
      <c r="N59" s="5" t="str">
        <f t="shared" si="4"/>
        <v>Daniel Price</v>
      </c>
      <c r="P59" s="5" t="str">
        <f t="shared" si="12"/>
        <v>-</v>
      </c>
      <c r="Q59" s="5" t="str">
        <f t="shared" si="13"/>
        <v>-</v>
      </c>
      <c r="R59" s="12" t="str">
        <f t="shared" si="5"/>
        <v>-</v>
      </c>
      <c r="S59" s="4" t="str">
        <f t="shared" si="6"/>
        <v>-</v>
      </c>
      <c r="T59" s="4" t="str">
        <f t="shared" si="7"/>
        <v>-</v>
      </c>
      <c r="V59">
        <v>58</v>
      </c>
      <c r="W59" t="e">
        <f t="shared" si="14"/>
        <v>#N/A</v>
      </c>
      <c r="X59" s="2" t="e">
        <f t="shared" si="8"/>
        <v>#N/A</v>
      </c>
      <c r="AA59">
        <v>58</v>
      </c>
      <c r="AB59" t="e">
        <f t="shared" si="9"/>
        <v>#N/A</v>
      </c>
      <c r="AC59" s="13" t="e">
        <f t="shared" si="10"/>
        <v>#N/A</v>
      </c>
    </row>
    <row r="60" spans="1:29" x14ac:dyDescent="0.25">
      <c r="A60">
        <v>59</v>
      </c>
      <c r="B60" s="1">
        <v>45454.82603009259</v>
      </c>
      <c r="C60" s="2">
        <v>2.0821759259259259E-2</v>
      </c>
      <c r="D60">
        <v>59</v>
      </c>
      <c r="E60" s="1">
        <v>45454.826064814813</v>
      </c>
      <c r="F60" s="2">
        <v>2.0833333333333332E-2</v>
      </c>
      <c r="G60" s="2">
        <f t="shared" si="11"/>
        <v>1.157407407407357E-5</v>
      </c>
      <c r="H60" s="6">
        <v>59</v>
      </c>
      <c r="I60" t="s">
        <v>207</v>
      </c>
      <c r="J60" s="2">
        <f t="shared" si="3"/>
        <v>2.0821759259259259E-2</v>
      </c>
      <c r="K60" t="b">
        <f>NOT(ISNUMBER(MATCH(I60,'Time Trial 2024_05_14 Results'!$K$2:$K$76,0)))</f>
        <v>1</v>
      </c>
      <c r="M60" s="2">
        <f>IF(K60=TRUE,C60,INDEX('Time Trial 2024_05_14 Results'!$L$2:$L$76,MATCH(I60,'Time Trial 2024_05_14 Results'!$K$2:$K$76,0)))</f>
        <v>2.0821759259259259E-2</v>
      </c>
      <c r="N60" s="5" t="str">
        <f t="shared" si="4"/>
        <v>Mary Bunch</v>
      </c>
      <c r="P60" s="5" t="str">
        <f t="shared" si="12"/>
        <v>-</v>
      </c>
      <c r="Q60" s="5" t="str">
        <f t="shared" si="13"/>
        <v>-</v>
      </c>
      <c r="R60" s="12" t="str">
        <f t="shared" si="5"/>
        <v>-</v>
      </c>
      <c r="S60" s="4" t="str">
        <f t="shared" si="6"/>
        <v>-</v>
      </c>
      <c r="T60" s="4" t="str">
        <f t="shared" si="7"/>
        <v>-</v>
      </c>
      <c r="V60">
        <v>59</v>
      </c>
      <c r="W60" t="e">
        <f t="shared" si="14"/>
        <v>#N/A</v>
      </c>
      <c r="X60" s="2" t="e">
        <f t="shared" si="8"/>
        <v>#N/A</v>
      </c>
      <c r="AA60">
        <v>59</v>
      </c>
      <c r="AB60" t="e">
        <f t="shared" si="9"/>
        <v>#N/A</v>
      </c>
      <c r="AC60" s="13" t="e">
        <f t="shared" si="10"/>
        <v>#N/A</v>
      </c>
    </row>
    <row r="61" spans="1:29" x14ac:dyDescent="0.25">
      <c r="A61">
        <v>60</v>
      </c>
      <c r="B61" s="1">
        <v>45454.826516203706</v>
      </c>
      <c r="C61" s="2">
        <v>2.1319444444444443E-2</v>
      </c>
      <c r="D61">
        <v>60</v>
      </c>
      <c r="E61" s="1">
        <v>45454.826550925929</v>
      </c>
      <c r="F61" s="2">
        <v>2.1319444444444443E-2</v>
      </c>
      <c r="G61" s="2">
        <f t="shared" si="11"/>
        <v>0</v>
      </c>
      <c r="H61" s="6">
        <v>60</v>
      </c>
      <c r="I61" t="s">
        <v>133</v>
      </c>
      <c r="J61" s="2">
        <f t="shared" si="3"/>
        <v>2.1319444444444443E-2</v>
      </c>
      <c r="K61" t="b">
        <f>NOT(ISNUMBER(MATCH(I61,'Time Trial 2024_05_14 Results'!$K$2:$K$76,0)))</f>
        <v>0</v>
      </c>
      <c r="M61" s="2">
        <f>IF(K61=TRUE,C61,INDEX('Time Trial 2024_05_14 Results'!$L$2:$L$76,MATCH(I61,'Time Trial 2024_05_14 Results'!$K$2:$K$76,0)))</f>
        <v>2.2222222222222223E-2</v>
      </c>
      <c r="N61" s="5" t="str">
        <f t="shared" si="4"/>
        <v>Jayne Marks</v>
      </c>
      <c r="P61" s="5">
        <f t="shared" si="12"/>
        <v>2.1319444444444443E-2</v>
      </c>
      <c r="Q61" s="5">
        <f t="shared" si="13"/>
        <v>9.0277777777778012E-4</v>
      </c>
      <c r="R61" s="12">
        <f t="shared" si="5"/>
        <v>4.2345276872964285E-2</v>
      </c>
      <c r="S61" s="4">
        <f t="shared" si="6"/>
        <v>11</v>
      </c>
      <c r="T61" s="4">
        <f t="shared" si="7"/>
        <v>13</v>
      </c>
      <c r="V61">
        <v>60</v>
      </c>
      <c r="W61" t="e">
        <f t="shared" si="14"/>
        <v>#N/A</v>
      </c>
      <c r="X61" s="2" t="e">
        <f t="shared" si="8"/>
        <v>#N/A</v>
      </c>
      <c r="AA61">
        <v>60</v>
      </c>
      <c r="AB61" t="e">
        <f t="shared" si="9"/>
        <v>#N/A</v>
      </c>
      <c r="AC61" s="13" t="e">
        <f t="shared" si="10"/>
        <v>#N/A</v>
      </c>
    </row>
    <row r="62" spans="1:29" x14ac:dyDescent="0.25">
      <c r="A62">
        <v>61</v>
      </c>
      <c r="B62" s="1">
        <v>45454.826909722222</v>
      </c>
      <c r="C62" s="2">
        <v>2.1701388888888892E-2</v>
      </c>
      <c r="D62">
        <v>61</v>
      </c>
      <c r="E62" s="1">
        <v>45454.826932870368</v>
      </c>
      <c r="F62" s="2">
        <v>2.1712962962962962E-2</v>
      </c>
      <c r="G62" s="2">
        <f t="shared" si="11"/>
        <v>1.1574074074070101E-5</v>
      </c>
      <c r="H62" s="6">
        <v>61</v>
      </c>
      <c r="I62" t="s">
        <v>135</v>
      </c>
      <c r="J62" s="2">
        <f t="shared" si="3"/>
        <v>2.1701388888888892E-2</v>
      </c>
      <c r="K62" t="b">
        <f>NOT(ISNUMBER(MATCH(I62,'Time Trial 2024_05_14 Results'!$K$2:$K$76,0)))</f>
        <v>0</v>
      </c>
      <c r="M62" s="2">
        <f>IF(K62=TRUE,C62,INDEX('Time Trial 2024_05_14 Results'!$L$2:$L$76,MATCH(I62,'Time Trial 2024_05_14 Results'!$K$2:$K$76,0)))</f>
        <v>2.2395833333333334E-2</v>
      </c>
      <c r="N62" s="5" t="str">
        <f t="shared" si="4"/>
        <v>Ian Bunch</v>
      </c>
      <c r="P62" s="5">
        <f t="shared" si="12"/>
        <v>2.1701388888888892E-2</v>
      </c>
      <c r="Q62" s="5">
        <f t="shared" si="13"/>
        <v>6.9444444444444198E-4</v>
      </c>
      <c r="R62" s="12">
        <f t="shared" si="5"/>
        <v>3.1999999999999883E-2</v>
      </c>
      <c r="S62" s="4">
        <f t="shared" si="6"/>
        <v>15</v>
      </c>
      <c r="T62" s="4">
        <f t="shared" si="7"/>
        <v>17</v>
      </c>
      <c r="V62">
        <v>61</v>
      </c>
      <c r="W62" t="e">
        <f t="shared" si="14"/>
        <v>#N/A</v>
      </c>
      <c r="X62" s="2" t="e">
        <f t="shared" si="8"/>
        <v>#N/A</v>
      </c>
      <c r="AA62">
        <v>61</v>
      </c>
      <c r="AB62" t="e">
        <f t="shared" si="9"/>
        <v>#N/A</v>
      </c>
      <c r="AC62" s="13" t="e">
        <f t="shared" si="10"/>
        <v>#N/A</v>
      </c>
    </row>
    <row r="63" spans="1:29" x14ac:dyDescent="0.25">
      <c r="A63">
        <v>62</v>
      </c>
      <c r="B63" s="1">
        <v>45454.827870370369</v>
      </c>
      <c r="C63" s="2">
        <v>2.2662037037037036E-2</v>
      </c>
      <c r="D63">
        <v>62</v>
      </c>
      <c r="E63" s="1">
        <v>45454.827893518515</v>
      </c>
      <c r="F63" s="2">
        <v>2.2673611111111113E-2</v>
      </c>
      <c r="G63" s="2">
        <f t="shared" si="11"/>
        <v>1.157407407407704E-5</v>
      </c>
      <c r="H63" s="6">
        <v>62</v>
      </c>
      <c r="I63" t="s">
        <v>188</v>
      </c>
      <c r="J63" s="2">
        <f t="shared" si="3"/>
        <v>2.2662037037037036E-2</v>
      </c>
      <c r="K63" t="b">
        <f>NOT(ISNUMBER(MATCH(I63,'Time Trial 2024_05_14 Results'!$K$2:$K$76,0)))</f>
        <v>1</v>
      </c>
      <c r="M63" s="2">
        <f>IF(K63=TRUE,C63,INDEX('Time Trial 2024_05_14 Results'!$L$2:$L$76,MATCH(I63,'Time Trial 2024_05_14 Results'!$K$2:$K$76,0)))</f>
        <v>2.2662037037037036E-2</v>
      </c>
      <c r="N63" s="5" t="str">
        <f t="shared" si="4"/>
        <v>Becky Harrison</v>
      </c>
      <c r="P63" s="5" t="str">
        <f t="shared" si="12"/>
        <v>-</v>
      </c>
      <c r="Q63" s="5" t="str">
        <f t="shared" si="13"/>
        <v>-</v>
      </c>
      <c r="R63" s="12" t="str">
        <f t="shared" si="5"/>
        <v>-</v>
      </c>
      <c r="S63" s="4" t="str">
        <f t="shared" si="6"/>
        <v>-</v>
      </c>
      <c r="T63" s="4" t="str">
        <f t="shared" si="7"/>
        <v>-</v>
      </c>
      <c r="V63">
        <v>62</v>
      </c>
      <c r="W63" t="e">
        <f t="shared" si="14"/>
        <v>#N/A</v>
      </c>
      <c r="X63" s="2" t="e">
        <f t="shared" si="8"/>
        <v>#N/A</v>
      </c>
      <c r="AA63">
        <v>62</v>
      </c>
      <c r="AB63" t="e">
        <f t="shared" si="9"/>
        <v>#N/A</v>
      </c>
      <c r="AC63" s="13" t="e">
        <f t="shared" si="10"/>
        <v>#N/A</v>
      </c>
    </row>
    <row r="64" spans="1:29" x14ac:dyDescent="0.25">
      <c r="A64">
        <v>63</v>
      </c>
      <c r="B64" s="1">
        <v>45454.828206018516</v>
      </c>
      <c r="C64" s="2">
        <v>2.2997685185185187E-2</v>
      </c>
      <c r="D64">
        <v>63</v>
      </c>
      <c r="E64" s="1">
        <v>45454.828229166669</v>
      </c>
      <c r="F64" s="2">
        <v>2.3009259259259257E-2</v>
      </c>
      <c r="G64" s="2">
        <f t="shared" si="11"/>
        <v>1.1574074074070101E-5</v>
      </c>
      <c r="H64" s="6">
        <v>63</v>
      </c>
      <c r="I64" t="s">
        <v>131</v>
      </c>
      <c r="J64" s="2">
        <f t="shared" si="3"/>
        <v>2.2997685185185187E-2</v>
      </c>
      <c r="K64" t="b">
        <f>NOT(ISNUMBER(MATCH(I64,'Time Trial 2024_05_14 Results'!$K$2:$K$76,0)))</f>
        <v>0</v>
      </c>
      <c r="M64" s="2">
        <f>IF(K64=TRUE,C64,INDEX('Time Trial 2024_05_14 Results'!$L$2:$L$76,MATCH(I64,'Time Trial 2024_05_14 Results'!$K$2:$K$76,0)))</f>
        <v>2.2453703703703708E-2</v>
      </c>
      <c r="N64" s="5" t="str">
        <f t="shared" si="4"/>
        <v>Barnaby Smith</v>
      </c>
      <c r="P64" s="5">
        <f t="shared" si="12"/>
        <v>2.2997685185185187E-2</v>
      </c>
      <c r="Q64" s="5">
        <f t="shared" si="13"/>
        <v>5.4398148148147862E-4</v>
      </c>
      <c r="R64" s="12">
        <f t="shared" si="5"/>
        <v>2.3653749370910793E-2</v>
      </c>
      <c r="S64" s="4">
        <f t="shared" si="6"/>
        <v>18</v>
      </c>
      <c r="T64" s="4">
        <f t="shared" si="7"/>
        <v>25</v>
      </c>
      <c r="V64">
        <v>63</v>
      </c>
      <c r="W64" t="e">
        <f t="shared" si="14"/>
        <v>#N/A</v>
      </c>
      <c r="X64" s="2" t="e">
        <f t="shared" si="8"/>
        <v>#N/A</v>
      </c>
      <c r="AA64">
        <v>63</v>
      </c>
      <c r="AB64" t="e">
        <f t="shared" si="9"/>
        <v>#N/A</v>
      </c>
      <c r="AC64" s="13" t="e">
        <f t="shared" si="10"/>
        <v>#N/A</v>
      </c>
    </row>
    <row r="65" spans="1:29" x14ac:dyDescent="0.25">
      <c r="A65">
        <v>64</v>
      </c>
      <c r="B65" s="1">
        <v>45454.831354166665</v>
      </c>
      <c r="C65" s="2">
        <v>2.614583333333333E-2</v>
      </c>
      <c r="D65">
        <v>64</v>
      </c>
      <c r="E65" s="1">
        <v>45454.831377314818</v>
      </c>
      <c r="F65" s="2">
        <v>2.6157407407407407E-2</v>
      </c>
      <c r="G65" s="2">
        <f t="shared" si="11"/>
        <v>1.157407407407704E-5</v>
      </c>
      <c r="H65" s="6">
        <v>64</v>
      </c>
      <c r="I65" t="s">
        <v>144</v>
      </c>
      <c r="J65" s="2">
        <f t="shared" si="3"/>
        <v>2.614583333333333E-2</v>
      </c>
      <c r="K65" t="b">
        <f>NOT(ISNUMBER(MATCH(I65,'Time Trial 2024_05_14 Results'!$K$2:$K$76,0)))</f>
        <v>0</v>
      </c>
      <c r="M65" s="2">
        <f>IF(K65=TRUE,C65,INDEX('Time Trial 2024_05_14 Results'!$L$2:$L$76,MATCH(I65,'Time Trial 2024_05_14 Results'!$K$2:$K$76,0)))</f>
        <v>3.0046296296296297E-2</v>
      </c>
      <c r="N65" s="5" t="str">
        <f t="shared" si="4"/>
        <v>Jodi Bowbrick</v>
      </c>
      <c r="P65" s="5">
        <f t="shared" si="12"/>
        <v>2.614583333333333E-2</v>
      </c>
      <c r="Q65" s="5">
        <f t="shared" si="13"/>
        <v>3.9004629629629667E-3</v>
      </c>
      <c r="R65" s="12">
        <f t="shared" si="5"/>
        <v>0.14918105356352385</v>
      </c>
      <c r="S65" s="4">
        <f t="shared" si="6"/>
        <v>2</v>
      </c>
      <c r="T65" s="4">
        <f t="shared" si="7"/>
        <v>2</v>
      </c>
      <c r="V65">
        <v>64</v>
      </c>
      <c r="W65" t="e">
        <f t="shared" si="14"/>
        <v>#N/A</v>
      </c>
      <c r="X65" s="2" t="e">
        <f t="shared" si="8"/>
        <v>#N/A</v>
      </c>
      <c r="AA65">
        <v>64</v>
      </c>
      <c r="AB65" t="e">
        <f t="shared" si="9"/>
        <v>#N/A</v>
      </c>
      <c r="AC65" s="13" t="e">
        <f t="shared" si="10"/>
        <v>#N/A</v>
      </c>
    </row>
    <row r="66" spans="1:29" x14ac:dyDescent="0.25">
      <c r="A66">
        <v>65</v>
      </c>
      <c r="B66" s="1">
        <v>45454.832187499997</v>
      </c>
      <c r="C66" s="2">
        <v>2.6979166666666669E-2</v>
      </c>
      <c r="D66">
        <v>65</v>
      </c>
      <c r="E66" s="1">
        <v>45454.83221064815</v>
      </c>
      <c r="F66" s="2">
        <v>2.6990740740740742E-2</v>
      </c>
      <c r="G66" s="2">
        <f t="shared" si="11"/>
        <v>1.157407407407357E-5</v>
      </c>
      <c r="H66" s="6">
        <v>65</v>
      </c>
      <c r="I66" t="s">
        <v>189</v>
      </c>
      <c r="J66" s="2">
        <f t="shared" si="3"/>
        <v>2.6979166666666669E-2</v>
      </c>
      <c r="K66" t="b">
        <f>NOT(ISNUMBER(MATCH(I66,'Time Trial 2024_05_14 Results'!$K$2:$K$76,0)))</f>
        <v>1</v>
      </c>
      <c r="M66" s="2">
        <f>IF(K66=TRUE,C66,INDEX('Time Trial 2024_05_14 Results'!$L$2:$L$76,MATCH(I66,'Time Trial 2024_05_14 Results'!$K$2:$K$76,0)))</f>
        <v>2.6979166666666669E-2</v>
      </c>
      <c r="N66" s="5" t="str">
        <f t="shared" si="4"/>
        <v>Sandrine Yeates</v>
      </c>
      <c r="P66" s="5" t="str">
        <f t="shared" si="12"/>
        <v>-</v>
      </c>
      <c r="Q66" s="5" t="str">
        <f t="shared" ref="Q66:Q97" si="15">IF(P66="-","-",ABS(M66-P66))</f>
        <v>-</v>
      </c>
      <c r="R66" s="12" t="str">
        <f t="shared" si="5"/>
        <v>-</v>
      </c>
      <c r="S66" s="4" t="str">
        <f t="shared" si="6"/>
        <v>-</v>
      </c>
      <c r="T66" s="4" t="str">
        <f t="shared" si="7"/>
        <v>-</v>
      </c>
      <c r="V66">
        <v>65</v>
      </c>
      <c r="W66" t="e">
        <f t="shared" si="14"/>
        <v>#N/A</v>
      </c>
      <c r="X66" s="2" t="e">
        <f t="shared" si="8"/>
        <v>#N/A</v>
      </c>
      <c r="AA66">
        <v>65</v>
      </c>
      <c r="AB66" t="e">
        <f t="shared" si="9"/>
        <v>#N/A</v>
      </c>
      <c r="AC66" s="13" t="e">
        <f t="shared" si="10"/>
        <v>#N/A</v>
      </c>
    </row>
    <row r="67" spans="1:29" x14ac:dyDescent="0.25">
      <c r="A67">
        <v>66</v>
      </c>
      <c r="B67" s="1">
        <v>45454.833067129628</v>
      </c>
      <c r="C67" s="2">
        <v>2.7858796296296298E-2</v>
      </c>
      <c r="D67">
        <v>66</v>
      </c>
      <c r="E67" s="1">
        <v>45454.833090277774</v>
      </c>
      <c r="F67" s="2">
        <v>2.7858796296296298E-2</v>
      </c>
      <c r="G67" s="2">
        <f t="shared" si="11"/>
        <v>0</v>
      </c>
      <c r="H67" s="6">
        <v>66</v>
      </c>
      <c r="I67" t="s">
        <v>142</v>
      </c>
      <c r="J67" s="2">
        <f t="shared" ref="J67:J69" si="16">C67</f>
        <v>2.7858796296296298E-2</v>
      </c>
      <c r="K67" t="b">
        <f>NOT(ISNUMBER(MATCH(I67,'Time Trial 2024_05_14 Results'!$K$2:$K$76,0)))</f>
        <v>0</v>
      </c>
      <c r="M67" s="2">
        <f>IF(K67=TRUE,C67,INDEX('Time Trial 2024_05_14 Results'!$L$2:$L$76,MATCH(I67,'Time Trial 2024_05_14 Results'!$K$2:$K$76,0)))</f>
        <v>2.9837962962962965E-2</v>
      </c>
      <c r="N67" s="5" t="str">
        <f t="shared" ref="N67:N69" si="17">I67</f>
        <v>Mick Duplock</v>
      </c>
      <c r="P67" s="5">
        <f t="shared" si="12"/>
        <v>2.7858796296296298E-2</v>
      </c>
      <c r="Q67" s="5">
        <f t="shared" si="15"/>
        <v>1.9791666666666673E-3</v>
      </c>
      <c r="R67" s="12">
        <f t="shared" ref="R67:R69" si="18">IF(Q67="-","-",Q67/P67)</f>
        <v>7.1042791857083523E-2</v>
      </c>
      <c r="S67" s="4">
        <f t="shared" ref="S67:S113" si="19">IF(Q67="-","-",RANK(ABS(Q67),Q:Q))</f>
        <v>4</v>
      </c>
      <c r="T67" s="4">
        <f t="shared" ref="T67:T113" si="20">IF(R67="-","-",RANK(ABS(R67),R:R))</f>
        <v>6</v>
      </c>
      <c r="V67">
        <v>66</v>
      </c>
      <c r="W67" t="e">
        <f t="shared" ref="W67:W113" si="21">INDEX($N$2:$N$69,MATCH($V67,$S$2:$S$69,0))</f>
        <v>#N/A</v>
      </c>
      <c r="X67" s="2" t="e">
        <f t="shared" ref="X67:X113" si="22">INDEX($Q$2:$Q$69,MATCH($V67,$S$2:$S$69,0))</f>
        <v>#N/A</v>
      </c>
      <c r="AA67">
        <v>66</v>
      </c>
      <c r="AB67" t="e">
        <f t="shared" ref="AB67:AB113" si="23">INDEX($N$2:$N$69,MATCH($AA67,$T$2:$T$69,0))</f>
        <v>#N/A</v>
      </c>
      <c r="AC67" s="13" t="e">
        <f t="shared" ref="AC67:AC113" si="24">INDEX($R$2:$R$69,MATCH($V67,$T$2:$T$69,0))</f>
        <v>#N/A</v>
      </c>
    </row>
    <row r="68" spans="1:29" x14ac:dyDescent="0.25">
      <c r="A68">
        <v>67</v>
      </c>
      <c r="B68" s="1">
        <v>45454.833078703705</v>
      </c>
      <c r="C68" s="2">
        <v>2.7870370370370368E-2</v>
      </c>
      <c r="D68">
        <v>67</v>
      </c>
      <c r="E68" s="1">
        <v>45454.833101851851</v>
      </c>
      <c r="F68" s="2">
        <v>2.7870370370370368E-2</v>
      </c>
      <c r="G68" s="2">
        <f t="shared" ref="G68:G69" si="25">ABS(C68-F68)</f>
        <v>0</v>
      </c>
      <c r="H68" s="6">
        <v>67</v>
      </c>
      <c r="I68" t="s">
        <v>211</v>
      </c>
      <c r="J68" s="2">
        <f t="shared" si="16"/>
        <v>2.7870370370370368E-2</v>
      </c>
      <c r="K68" t="b">
        <f>NOT(ISNUMBER(MATCH(I68,'Time Trial 2024_05_14 Results'!$K$2:$K$76,0)))</f>
        <v>1</v>
      </c>
      <c r="M68" s="2">
        <f>IF(K68=TRUE,C68,INDEX('Time Trial 2024_05_14 Results'!$L$2:$L$76,MATCH(I68,'Time Trial 2024_05_14 Results'!$K$2:$K$76,0)))</f>
        <v>2.7870370370370368E-2</v>
      </c>
      <c r="N68" s="5" t="str">
        <f t="shared" si="17"/>
        <v>Paul Aylett (2, guide)</v>
      </c>
      <c r="P68" s="5" t="str">
        <f t="shared" si="12"/>
        <v>-</v>
      </c>
      <c r="Q68" s="5" t="str">
        <f t="shared" si="15"/>
        <v>-</v>
      </c>
      <c r="R68" s="12" t="str">
        <f t="shared" si="18"/>
        <v>-</v>
      </c>
      <c r="S68" s="4" t="str">
        <f t="shared" si="19"/>
        <v>-</v>
      </c>
      <c r="T68" s="4" t="str">
        <f t="shared" si="20"/>
        <v>-</v>
      </c>
      <c r="V68">
        <v>67</v>
      </c>
      <c r="W68" t="e">
        <f t="shared" si="21"/>
        <v>#N/A</v>
      </c>
      <c r="X68" s="2" t="e">
        <f t="shared" si="22"/>
        <v>#N/A</v>
      </c>
      <c r="AA68">
        <v>67</v>
      </c>
      <c r="AB68" t="e">
        <f t="shared" si="23"/>
        <v>#N/A</v>
      </c>
      <c r="AC68" s="13" t="e">
        <f t="shared" si="24"/>
        <v>#N/A</v>
      </c>
    </row>
    <row r="69" spans="1:29" x14ac:dyDescent="0.25">
      <c r="A69">
        <v>68</v>
      </c>
      <c r="B69" s="1">
        <v>45454.833090277774</v>
      </c>
      <c r="C69" s="2">
        <v>2.7881944444444445E-2</v>
      </c>
      <c r="D69">
        <v>68</v>
      </c>
      <c r="E69" s="1">
        <v>45454.833113425928</v>
      </c>
      <c r="F69" s="2">
        <v>2.7881944444444445E-2</v>
      </c>
      <c r="G69" s="2">
        <f t="shared" si="25"/>
        <v>0</v>
      </c>
      <c r="H69" s="6">
        <v>68</v>
      </c>
      <c r="I69" t="s">
        <v>141</v>
      </c>
      <c r="J69" s="2">
        <f t="shared" si="16"/>
        <v>2.7881944444444445E-2</v>
      </c>
      <c r="K69" t="b">
        <f>NOT(ISNUMBER(MATCH(I69,'Time Trial 2024_05_14 Results'!$K$2:$K$76,0)))</f>
        <v>0</v>
      </c>
      <c r="M69" s="2">
        <f>IF(K69=TRUE,C69,INDEX('Time Trial 2024_05_14 Results'!$L$2:$L$76,MATCH(I69,'Time Trial 2024_05_14 Results'!$K$2:$K$76,0)))</f>
        <v>2.990740740740741E-2</v>
      </c>
      <c r="N69" s="5" t="str">
        <f t="shared" si="17"/>
        <v>Steve Hook</v>
      </c>
      <c r="P69" s="5">
        <f t="shared" si="12"/>
        <v>2.7881944444444445E-2</v>
      </c>
      <c r="Q69" s="5">
        <f t="shared" si="15"/>
        <v>2.025462962962965E-3</v>
      </c>
      <c r="R69" s="12">
        <f t="shared" si="18"/>
        <v>7.264425072644258E-2</v>
      </c>
      <c r="S69" s="4">
        <f t="shared" si="19"/>
        <v>3</v>
      </c>
      <c r="T69" s="4">
        <f t="shared" si="20"/>
        <v>5</v>
      </c>
      <c r="V69">
        <v>68</v>
      </c>
      <c r="W69" t="e">
        <f t="shared" si="21"/>
        <v>#N/A</v>
      </c>
      <c r="X69" s="2" t="e">
        <f t="shared" si="22"/>
        <v>#N/A</v>
      </c>
      <c r="AA69">
        <v>68</v>
      </c>
      <c r="AB69" t="e">
        <f t="shared" si="23"/>
        <v>#N/A</v>
      </c>
      <c r="AC69" s="13" t="e">
        <f t="shared" si="24"/>
        <v>#N/A</v>
      </c>
    </row>
    <row r="70" spans="1:29" x14ac:dyDescent="0.25">
      <c r="B70" s="1">
        <v>45454.833090277774</v>
      </c>
      <c r="E70" s="1">
        <v>45454.833668981482</v>
      </c>
      <c r="F70" s="2"/>
      <c r="G70" s="2"/>
      <c r="J70" s="2"/>
      <c r="L70" s="2"/>
      <c r="M70" s="9">
        <f>INDEX('Time Trial 2024_05_14 Results'!$L$2:$L$76,MATCH(N70,'Time Trial 2024_05_14 Results'!$K$2:$K$76,0))</f>
        <v>1.3090277777777779E-2</v>
      </c>
      <c r="N70" s="7" t="str">
        <f>'Time Trial 2024_05_14 Results'!P2</f>
        <v>Simon Perkins</v>
      </c>
      <c r="O70" s="8"/>
      <c r="P70" s="10" t="s">
        <v>197</v>
      </c>
      <c r="Q70" s="10" t="s">
        <v>197</v>
      </c>
      <c r="R70" s="12" t="str">
        <f t="shared" ref="R70:R113" si="26">IF(Q70="-","-",Q70/M70)</f>
        <v>-</v>
      </c>
      <c r="S70" s="4" t="str">
        <f t="shared" si="19"/>
        <v>-</v>
      </c>
      <c r="T70" s="4" t="str">
        <f t="shared" si="20"/>
        <v>-</v>
      </c>
      <c r="U70" s="8"/>
      <c r="V70">
        <v>69</v>
      </c>
      <c r="W70" t="e">
        <f t="shared" si="21"/>
        <v>#N/A</v>
      </c>
      <c r="X70" s="2" t="e">
        <f t="shared" si="22"/>
        <v>#N/A</v>
      </c>
      <c r="AA70">
        <v>69</v>
      </c>
      <c r="AB70" t="e">
        <f t="shared" si="23"/>
        <v>#N/A</v>
      </c>
      <c r="AC70" s="13" t="e">
        <f t="shared" si="24"/>
        <v>#N/A</v>
      </c>
    </row>
    <row r="71" spans="1:29" x14ac:dyDescent="0.25">
      <c r="G71" s="2"/>
      <c r="M71" s="2">
        <f>INDEX('Time Trial 2024_05_14 Results'!$L$2:$L$76,MATCH(N71,'Time Trial 2024_05_14 Results'!$K$2:$K$76,0))</f>
        <v>1.4259259259259261E-2</v>
      </c>
      <c r="N71" s="5" t="str">
        <f>'Time Trial 2024_05_14 Results'!P3</f>
        <v>Philipp Weiss</v>
      </c>
      <c r="P71" s="4" t="s">
        <v>197</v>
      </c>
      <c r="Q71" s="11" t="s">
        <v>197</v>
      </c>
      <c r="R71" s="12" t="str">
        <f t="shared" si="26"/>
        <v>-</v>
      </c>
      <c r="S71" s="4" t="str">
        <f t="shared" si="19"/>
        <v>-</v>
      </c>
      <c r="T71" s="4" t="str">
        <f t="shared" si="20"/>
        <v>-</v>
      </c>
      <c r="V71">
        <v>70</v>
      </c>
      <c r="W71" t="e">
        <f t="shared" si="21"/>
        <v>#N/A</v>
      </c>
      <c r="X71" s="2" t="e">
        <f t="shared" si="22"/>
        <v>#N/A</v>
      </c>
      <c r="AA71">
        <v>70</v>
      </c>
      <c r="AB71" t="e">
        <f t="shared" si="23"/>
        <v>#N/A</v>
      </c>
      <c r="AC71" s="13" t="e">
        <f t="shared" si="24"/>
        <v>#N/A</v>
      </c>
    </row>
    <row r="72" spans="1:29" x14ac:dyDescent="0.25">
      <c r="M72" s="2">
        <f>INDEX('Time Trial 2024_05_14 Results'!$L$2:$L$76,MATCH(N72,'Time Trial 2024_05_14 Results'!$K$2:$K$76,0))</f>
        <v>1.4374999999999999E-2</v>
      </c>
      <c r="N72" s="5" t="str">
        <f>'Time Trial 2024_05_14 Results'!P4</f>
        <v>Malcolm Footer</v>
      </c>
      <c r="P72" s="4" t="s">
        <v>197</v>
      </c>
      <c r="Q72" s="11" t="s">
        <v>197</v>
      </c>
      <c r="R72" s="12" t="str">
        <f t="shared" si="26"/>
        <v>-</v>
      </c>
      <c r="S72" s="4" t="str">
        <f t="shared" si="19"/>
        <v>-</v>
      </c>
      <c r="T72" s="4" t="str">
        <f t="shared" si="20"/>
        <v>-</v>
      </c>
      <c r="V72">
        <v>71</v>
      </c>
      <c r="W72" t="e">
        <f t="shared" si="21"/>
        <v>#N/A</v>
      </c>
      <c r="X72" s="2" t="e">
        <f t="shared" si="22"/>
        <v>#N/A</v>
      </c>
      <c r="AA72">
        <v>71</v>
      </c>
      <c r="AB72" t="e">
        <f t="shared" si="23"/>
        <v>#N/A</v>
      </c>
      <c r="AC72" s="13" t="e">
        <f t="shared" si="24"/>
        <v>#N/A</v>
      </c>
    </row>
    <row r="73" spans="1:29" x14ac:dyDescent="0.25">
      <c r="M73" s="2">
        <f>INDEX('Time Trial 2024_05_14 Results'!$L$2:$L$76,MATCH(N73,'Time Trial 2024_05_14 Results'!$K$2:$K$76,0))</f>
        <v>1.4421296296296295E-2</v>
      </c>
      <c r="N73" s="5" t="str">
        <f>'Time Trial 2024_05_14 Results'!P5</f>
        <v>Russ Kemp</v>
      </c>
      <c r="P73" s="4" t="s">
        <v>197</v>
      </c>
      <c r="Q73" s="11" t="s">
        <v>197</v>
      </c>
      <c r="R73" s="12" t="str">
        <f t="shared" si="26"/>
        <v>-</v>
      </c>
      <c r="S73" s="4" t="str">
        <f t="shared" si="19"/>
        <v>-</v>
      </c>
      <c r="T73" s="4" t="str">
        <f t="shared" si="20"/>
        <v>-</v>
      </c>
      <c r="V73">
        <v>72</v>
      </c>
      <c r="W73" t="e">
        <f t="shared" si="21"/>
        <v>#N/A</v>
      </c>
      <c r="X73" s="2" t="e">
        <f t="shared" si="22"/>
        <v>#N/A</v>
      </c>
      <c r="AA73">
        <v>72</v>
      </c>
      <c r="AB73" t="e">
        <f t="shared" si="23"/>
        <v>#N/A</v>
      </c>
      <c r="AC73" s="13" t="e">
        <f t="shared" si="24"/>
        <v>#N/A</v>
      </c>
    </row>
    <row r="74" spans="1:29" x14ac:dyDescent="0.25">
      <c r="M74" s="2">
        <f>INDEX('Time Trial 2024_05_14 Results'!$L$2:$L$76,MATCH(N74,'Time Trial 2024_05_14 Results'!$K$2:$K$76,0))</f>
        <v>1.4687499999999999E-2</v>
      </c>
      <c r="N74" s="5" t="str">
        <f>'Time Trial 2024_05_14 Results'!P6</f>
        <v>John  Fengaras</v>
      </c>
      <c r="P74" s="4" t="s">
        <v>197</v>
      </c>
      <c r="Q74" s="11" t="s">
        <v>197</v>
      </c>
      <c r="R74" s="12" t="str">
        <f t="shared" si="26"/>
        <v>-</v>
      </c>
      <c r="S74" s="4" t="str">
        <f t="shared" si="19"/>
        <v>-</v>
      </c>
      <c r="T74" s="4" t="str">
        <f t="shared" si="20"/>
        <v>-</v>
      </c>
      <c r="V74">
        <v>73</v>
      </c>
      <c r="W74" t="e">
        <f t="shared" si="21"/>
        <v>#N/A</v>
      </c>
      <c r="X74" s="2" t="e">
        <f t="shared" si="22"/>
        <v>#N/A</v>
      </c>
      <c r="AA74">
        <v>73</v>
      </c>
      <c r="AB74" t="e">
        <f t="shared" si="23"/>
        <v>#N/A</v>
      </c>
      <c r="AC74" s="13" t="e">
        <f t="shared" si="24"/>
        <v>#N/A</v>
      </c>
    </row>
    <row r="75" spans="1:29" x14ac:dyDescent="0.25">
      <c r="M75" s="2">
        <f>INDEX('Time Trial 2024_05_14 Results'!$L$2:$L$76,MATCH(N75,'Time Trial 2024_05_14 Results'!$K$2:$K$76,0))</f>
        <v>1.5196759259259259E-2</v>
      </c>
      <c r="N75" s="5" t="str">
        <f>'Time Trial 2024_05_14 Results'!P7</f>
        <v>Zane Bowbrick</v>
      </c>
      <c r="P75" s="4" t="s">
        <v>197</v>
      </c>
      <c r="Q75" s="11" t="s">
        <v>197</v>
      </c>
      <c r="R75" s="12" t="str">
        <f t="shared" si="26"/>
        <v>-</v>
      </c>
      <c r="S75" s="4" t="str">
        <f t="shared" si="19"/>
        <v>-</v>
      </c>
      <c r="T75" s="4" t="str">
        <f t="shared" si="20"/>
        <v>-</v>
      </c>
      <c r="V75">
        <v>74</v>
      </c>
      <c r="W75" t="e">
        <f t="shared" si="21"/>
        <v>#N/A</v>
      </c>
      <c r="X75" s="2" t="e">
        <f t="shared" si="22"/>
        <v>#N/A</v>
      </c>
      <c r="AA75">
        <v>74</v>
      </c>
      <c r="AB75" t="e">
        <f t="shared" si="23"/>
        <v>#N/A</v>
      </c>
      <c r="AC75" s="13" t="e">
        <f t="shared" si="24"/>
        <v>#N/A</v>
      </c>
    </row>
    <row r="76" spans="1:29" x14ac:dyDescent="0.25">
      <c r="M76" s="2">
        <f>INDEX('Time Trial 2024_05_14 Results'!$L$2:$L$76,MATCH(N76,'Time Trial 2024_05_14 Results'!$K$2:$K$76,0))</f>
        <v>1.5520833333333333E-2</v>
      </c>
      <c r="N76" s="5" t="str">
        <f>'Time Trial 2024_05_14 Results'!P8</f>
        <v>Oliver Cannon</v>
      </c>
      <c r="P76" s="4" t="s">
        <v>197</v>
      </c>
      <c r="Q76" s="11" t="s">
        <v>197</v>
      </c>
      <c r="R76" s="12" t="str">
        <f t="shared" si="26"/>
        <v>-</v>
      </c>
      <c r="S76" s="4" t="str">
        <f t="shared" si="19"/>
        <v>-</v>
      </c>
      <c r="T76" s="4" t="str">
        <f t="shared" si="20"/>
        <v>-</v>
      </c>
      <c r="V76">
        <v>75</v>
      </c>
      <c r="W76" t="e">
        <f t="shared" si="21"/>
        <v>#N/A</v>
      </c>
      <c r="X76" s="2" t="e">
        <f t="shared" si="22"/>
        <v>#N/A</v>
      </c>
      <c r="AA76">
        <v>75</v>
      </c>
      <c r="AB76" t="e">
        <f t="shared" si="23"/>
        <v>#N/A</v>
      </c>
      <c r="AC76" s="13" t="e">
        <f t="shared" si="24"/>
        <v>#N/A</v>
      </c>
    </row>
    <row r="77" spans="1:29" x14ac:dyDescent="0.25">
      <c r="M77" s="2">
        <f>INDEX('Time Trial 2024_05_14 Results'!$L$2:$L$76,MATCH(N77,'Time Trial 2024_05_14 Results'!$K$2:$K$76,0))</f>
        <v>1.5578703703703704E-2</v>
      </c>
      <c r="N77" s="5" t="str">
        <f>'Time Trial 2024_05_14 Results'!P9</f>
        <v>Helen Linberry</v>
      </c>
      <c r="P77" s="4" t="s">
        <v>197</v>
      </c>
      <c r="Q77" s="11" t="s">
        <v>197</v>
      </c>
      <c r="R77" s="12" t="str">
        <f t="shared" si="26"/>
        <v>-</v>
      </c>
      <c r="S77" s="4" t="str">
        <f t="shared" si="19"/>
        <v>-</v>
      </c>
      <c r="T77" s="4" t="str">
        <f t="shared" si="20"/>
        <v>-</v>
      </c>
      <c r="V77">
        <v>76</v>
      </c>
      <c r="W77" t="e">
        <f t="shared" si="21"/>
        <v>#N/A</v>
      </c>
      <c r="X77" s="2" t="e">
        <f t="shared" si="22"/>
        <v>#N/A</v>
      </c>
      <c r="AA77">
        <v>76</v>
      </c>
      <c r="AB77" t="e">
        <f t="shared" si="23"/>
        <v>#N/A</v>
      </c>
      <c r="AC77" s="13" t="e">
        <f t="shared" si="24"/>
        <v>#N/A</v>
      </c>
    </row>
    <row r="78" spans="1:29" x14ac:dyDescent="0.25">
      <c r="M78" s="2">
        <f>INDEX('Time Trial 2024_05_14 Results'!$L$2:$L$76,MATCH(N78,'Time Trial 2024_05_14 Results'!$K$2:$K$76,0))</f>
        <v>1.577546296296296E-2</v>
      </c>
      <c r="N78" s="5" t="str">
        <f>'Time Trial 2024_05_14 Results'!P10</f>
        <v>Paul Chantler</v>
      </c>
      <c r="P78" s="4" t="s">
        <v>197</v>
      </c>
      <c r="Q78" s="11" t="s">
        <v>197</v>
      </c>
      <c r="R78" s="12" t="str">
        <f t="shared" si="26"/>
        <v>-</v>
      </c>
      <c r="S78" s="4" t="str">
        <f t="shared" si="19"/>
        <v>-</v>
      </c>
      <c r="T78" s="4" t="str">
        <f t="shared" si="20"/>
        <v>-</v>
      </c>
      <c r="V78">
        <v>77</v>
      </c>
      <c r="W78" t="e">
        <f t="shared" si="21"/>
        <v>#N/A</v>
      </c>
      <c r="X78" s="2" t="e">
        <f t="shared" si="22"/>
        <v>#N/A</v>
      </c>
      <c r="AA78">
        <v>77</v>
      </c>
      <c r="AB78" t="e">
        <f t="shared" si="23"/>
        <v>#N/A</v>
      </c>
      <c r="AC78" s="13" t="e">
        <f t="shared" si="24"/>
        <v>#N/A</v>
      </c>
    </row>
    <row r="79" spans="1:29" x14ac:dyDescent="0.25">
      <c r="M79" s="2">
        <f>INDEX('Time Trial 2024_05_14 Results'!$L$2:$L$76,MATCH(N79,'Time Trial 2024_05_14 Results'!$K$2:$K$76,0))</f>
        <v>1.5787037037037037E-2</v>
      </c>
      <c r="N79" s="5" t="str">
        <f>'Time Trial 2024_05_14 Results'!P11</f>
        <v>Barry Swan</v>
      </c>
      <c r="P79" s="4" t="s">
        <v>197</v>
      </c>
      <c r="Q79" s="11" t="s">
        <v>197</v>
      </c>
      <c r="R79" s="12" t="str">
        <f t="shared" si="26"/>
        <v>-</v>
      </c>
      <c r="S79" s="4" t="str">
        <f t="shared" si="19"/>
        <v>-</v>
      </c>
      <c r="T79" s="4" t="str">
        <f t="shared" si="20"/>
        <v>-</v>
      </c>
      <c r="V79">
        <v>78</v>
      </c>
      <c r="W79" t="e">
        <f t="shared" si="21"/>
        <v>#N/A</v>
      </c>
      <c r="X79" s="2" t="e">
        <f t="shared" si="22"/>
        <v>#N/A</v>
      </c>
      <c r="AA79">
        <v>78</v>
      </c>
      <c r="AB79" t="e">
        <f t="shared" si="23"/>
        <v>#N/A</v>
      </c>
      <c r="AC79" s="13" t="e">
        <f t="shared" si="24"/>
        <v>#N/A</v>
      </c>
    </row>
    <row r="80" spans="1:29" x14ac:dyDescent="0.25">
      <c r="M80" s="2">
        <f>INDEX('Time Trial 2024_05_14 Results'!$L$2:$L$76,MATCH(N80,'Time Trial 2024_05_14 Results'!$K$2:$K$76,0))</f>
        <v>1.5810185185185184E-2</v>
      </c>
      <c r="N80" s="5" t="str">
        <f>'Time Trial 2024_05_14 Results'!P12</f>
        <v>Neil Barnes</v>
      </c>
      <c r="P80" s="4" t="s">
        <v>197</v>
      </c>
      <c r="Q80" s="11" t="s">
        <v>197</v>
      </c>
      <c r="R80" s="12" t="str">
        <f t="shared" si="26"/>
        <v>-</v>
      </c>
      <c r="S80" s="4" t="str">
        <f t="shared" si="19"/>
        <v>-</v>
      </c>
      <c r="T80" s="4" t="str">
        <f t="shared" si="20"/>
        <v>-</v>
      </c>
      <c r="V80">
        <v>79</v>
      </c>
      <c r="W80" t="e">
        <f t="shared" si="21"/>
        <v>#N/A</v>
      </c>
      <c r="X80" s="2" t="e">
        <f t="shared" si="22"/>
        <v>#N/A</v>
      </c>
      <c r="AA80">
        <v>79</v>
      </c>
      <c r="AB80" t="e">
        <f t="shared" si="23"/>
        <v>#N/A</v>
      </c>
      <c r="AC80" s="13" t="e">
        <f t="shared" si="24"/>
        <v>#N/A</v>
      </c>
    </row>
    <row r="81" spans="13:29" x14ac:dyDescent="0.25">
      <c r="M81" s="2">
        <f>INDEX('Time Trial 2024_05_14 Results'!$L$2:$L$76,MATCH(N81,'Time Trial 2024_05_14 Results'!$K$2:$K$76,0))</f>
        <v>1.59375E-2</v>
      </c>
      <c r="N81" s="5" t="str">
        <f>'Time Trial 2024_05_14 Results'!P13</f>
        <v>John Jefferies</v>
      </c>
      <c r="P81" s="4" t="s">
        <v>197</v>
      </c>
      <c r="Q81" s="11" t="s">
        <v>197</v>
      </c>
      <c r="R81" s="12" t="str">
        <f t="shared" si="26"/>
        <v>-</v>
      </c>
      <c r="S81" s="4" t="str">
        <f t="shared" si="19"/>
        <v>-</v>
      </c>
      <c r="T81" s="4" t="str">
        <f t="shared" si="20"/>
        <v>-</v>
      </c>
      <c r="V81">
        <v>80</v>
      </c>
      <c r="W81" t="e">
        <f t="shared" si="21"/>
        <v>#N/A</v>
      </c>
      <c r="X81" s="2" t="e">
        <f t="shared" si="22"/>
        <v>#N/A</v>
      </c>
      <c r="AA81">
        <v>80</v>
      </c>
      <c r="AB81" t="e">
        <f t="shared" si="23"/>
        <v>#N/A</v>
      </c>
      <c r="AC81" s="13" t="e">
        <f t="shared" si="24"/>
        <v>#N/A</v>
      </c>
    </row>
    <row r="82" spans="13:29" x14ac:dyDescent="0.25">
      <c r="M82" s="2">
        <f>INDEX('Time Trial 2024_05_14 Results'!$L$2:$L$76,MATCH(N82,'Time Trial 2024_05_14 Results'!$K$2:$K$76,0))</f>
        <v>1.6249999999999997E-2</v>
      </c>
      <c r="N82" s="5" t="str">
        <f>'Time Trial 2024_05_14 Results'!P14</f>
        <v>Alan Malachlan</v>
      </c>
      <c r="P82" s="4" t="s">
        <v>197</v>
      </c>
      <c r="Q82" s="11" t="s">
        <v>197</v>
      </c>
      <c r="R82" s="12" t="str">
        <f t="shared" si="26"/>
        <v>-</v>
      </c>
      <c r="S82" s="4" t="str">
        <f t="shared" si="19"/>
        <v>-</v>
      </c>
      <c r="T82" s="4" t="str">
        <f t="shared" si="20"/>
        <v>-</v>
      </c>
      <c r="V82">
        <v>81</v>
      </c>
      <c r="W82" t="e">
        <f t="shared" si="21"/>
        <v>#N/A</v>
      </c>
      <c r="X82" s="2" t="e">
        <f t="shared" si="22"/>
        <v>#N/A</v>
      </c>
      <c r="AA82">
        <v>81</v>
      </c>
      <c r="AB82" t="e">
        <f t="shared" si="23"/>
        <v>#N/A</v>
      </c>
      <c r="AC82" s="13" t="e">
        <f t="shared" si="24"/>
        <v>#N/A</v>
      </c>
    </row>
    <row r="83" spans="13:29" x14ac:dyDescent="0.25">
      <c r="M83" s="2">
        <f>INDEX('Time Trial 2024_05_14 Results'!$L$2:$L$76,MATCH(N83,'Time Trial 2024_05_14 Results'!$K$2:$K$76,0))</f>
        <v>1.6770833333333332E-2</v>
      </c>
      <c r="N83" s="5" t="str">
        <f>'Time Trial 2024_05_14 Results'!P15</f>
        <v>Chris Newberry</v>
      </c>
      <c r="P83" s="4" t="s">
        <v>197</v>
      </c>
      <c r="Q83" s="11" t="s">
        <v>197</v>
      </c>
      <c r="R83" s="12" t="str">
        <f t="shared" si="26"/>
        <v>-</v>
      </c>
      <c r="S83" s="4" t="str">
        <f t="shared" si="19"/>
        <v>-</v>
      </c>
      <c r="T83" s="4" t="str">
        <f t="shared" si="20"/>
        <v>-</v>
      </c>
      <c r="V83">
        <v>82</v>
      </c>
      <c r="W83" t="e">
        <f t="shared" si="21"/>
        <v>#N/A</v>
      </c>
      <c r="X83" s="2" t="e">
        <f t="shared" si="22"/>
        <v>#N/A</v>
      </c>
      <c r="AA83">
        <v>82</v>
      </c>
      <c r="AB83" t="e">
        <f t="shared" si="23"/>
        <v>#N/A</v>
      </c>
      <c r="AC83" s="13" t="e">
        <f t="shared" si="24"/>
        <v>#N/A</v>
      </c>
    </row>
    <row r="84" spans="13:29" x14ac:dyDescent="0.25">
      <c r="M84" s="2">
        <f>INDEX('Time Trial 2024_05_14 Results'!$L$2:$L$76,MATCH(N84,'Time Trial 2024_05_14 Results'!$K$2:$K$76,0))</f>
        <v>1.6805555555555556E-2</v>
      </c>
      <c r="N84" s="5" t="str">
        <f>'Time Trial 2024_05_14 Results'!P16</f>
        <v>Mark Aylmore</v>
      </c>
      <c r="P84" s="4" t="s">
        <v>197</v>
      </c>
      <c r="Q84" s="11" t="s">
        <v>197</v>
      </c>
      <c r="R84" s="12" t="str">
        <f t="shared" si="26"/>
        <v>-</v>
      </c>
      <c r="S84" s="4" t="str">
        <f t="shared" si="19"/>
        <v>-</v>
      </c>
      <c r="T84" s="4" t="str">
        <f t="shared" si="20"/>
        <v>-</v>
      </c>
      <c r="V84">
        <v>83</v>
      </c>
      <c r="W84" t="e">
        <f t="shared" si="21"/>
        <v>#N/A</v>
      </c>
      <c r="X84" s="2" t="e">
        <f t="shared" si="22"/>
        <v>#N/A</v>
      </c>
      <c r="AA84">
        <v>83</v>
      </c>
      <c r="AB84" t="e">
        <f t="shared" si="23"/>
        <v>#N/A</v>
      </c>
      <c r="AC84" s="13" t="e">
        <f t="shared" si="24"/>
        <v>#N/A</v>
      </c>
    </row>
    <row r="85" spans="13:29" x14ac:dyDescent="0.25">
      <c r="M85" s="2">
        <f>INDEX('Time Trial 2024_05_14 Results'!$L$2:$L$76,MATCH(N85,'Time Trial 2024_05_14 Results'!$K$2:$K$76,0))</f>
        <v>1.7152777777777777E-2</v>
      </c>
      <c r="N85" s="5" t="str">
        <f>'Time Trial 2024_05_14 Results'!P17</f>
        <v>Clive Walker</v>
      </c>
      <c r="P85" s="4" t="s">
        <v>197</v>
      </c>
      <c r="Q85" s="11" t="s">
        <v>197</v>
      </c>
      <c r="R85" s="12" t="str">
        <f t="shared" si="26"/>
        <v>-</v>
      </c>
      <c r="S85" s="4" t="str">
        <f t="shared" si="19"/>
        <v>-</v>
      </c>
      <c r="T85" s="4" t="str">
        <f t="shared" si="20"/>
        <v>-</v>
      </c>
      <c r="V85">
        <v>84</v>
      </c>
      <c r="W85" t="e">
        <f t="shared" si="21"/>
        <v>#N/A</v>
      </c>
      <c r="X85" s="2" t="e">
        <f t="shared" si="22"/>
        <v>#N/A</v>
      </c>
      <c r="AA85">
        <v>84</v>
      </c>
      <c r="AB85" t="e">
        <f t="shared" si="23"/>
        <v>#N/A</v>
      </c>
      <c r="AC85" s="13" t="e">
        <f t="shared" si="24"/>
        <v>#N/A</v>
      </c>
    </row>
    <row r="86" spans="13:29" x14ac:dyDescent="0.25">
      <c r="M86" s="2">
        <f>INDEX('Time Trial 2024_05_14 Results'!$L$2:$L$76,MATCH(N86,'Time Trial 2024_05_14 Results'!$K$2:$K$76,0))</f>
        <v>1.7199074074074071E-2</v>
      </c>
      <c r="N86" s="5" t="str">
        <f>'Time Trial 2024_05_14 Results'!P18</f>
        <v>Tracy-Anne Butler</v>
      </c>
      <c r="P86" s="4" t="s">
        <v>197</v>
      </c>
      <c r="Q86" s="11" t="s">
        <v>197</v>
      </c>
      <c r="R86" s="12" t="str">
        <f t="shared" si="26"/>
        <v>-</v>
      </c>
      <c r="S86" s="4" t="str">
        <f t="shared" si="19"/>
        <v>-</v>
      </c>
      <c r="T86" s="4" t="str">
        <f t="shared" si="20"/>
        <v>-</v>
      </c>
      <c r="V86">
        <v>85</v>
      </c>
      <c r="W86" t="e">
        <f t="shared" si="21"/>
        <v>#N/A</v>
      </c>
      <c r="X86" s="2" t="e">
        <f t="shared" si="22"/>
        <v>#N/A</v>
      </c>
      <c r="AA86">
        <v>85</v>
      </c>
      <c r="AB86" t="e">
        <f t="shared" si="23"/>
        <v>#N/A</v>
      </c>
      <c r="AC86" s="13" t="e">
        <f t="shared" si="24"/>
        <v>#N/A</v>
      </c>
    </row>
    <row r="87" spans="13:29" x14ac:dyDescent="0.25">
      <c r="M87" s="2">
        <f>INDEX('Time Trial 2024_05_14 Results'!$L$2:$L$76,MATCH(N87,'Time Trial 2024_05_14 Results'!$K$2:$K$76,0))</f>
        <v>1.7280092592592593E-2</v>
      </c>
      <c r="N87" s="5" t="str">
        <f>'Time Trial 2024_05_14 Results'!P19</f>
        <v>Matthew Bristow</v>
      </c>
      <c r="P87" s="4" t="s">
        <v>197</v>
      </c>
      <c r="Q87" s="11" t="s">
        <v>197</v>
      </c>
      <c r="R87" s="12" t="str">
        <f t="shared" si="26"/>
        <v>-</v>
      </c>
      <c r="S87" s="4" t="str">
        <f t="shared" si="19"/>
        <v>-</v>
      </c>
      <c r="T87" s="4" t="str">
        <f t="shared" si="20"/>
        <v>-</v>
      </c>
      <c r="V87">
        <v>86</v>
      </c>
      <c r="W87" t="e">
        <f t="shared" si="21"/>
        <v>#N/A</v>
      </c>
      <c r="X87" s="2" t="e">
        <f t="shared" si="22"/>
        <v>#N/A</v>
      </c>
      <c r="AA87">
        <v>86</v>
      </c>
      <c r="AB87" t="e">
        <f t="shared" si="23"/>
        <v>#N/A</v>
      </c>
      <c r="AC87" s="13" t="e">
        <f t="shared" si="24"/>
        <v>#N/A</v>
      </c>
    </row>
    <row r="88" spans="13:29" x14ac:dyDescent="0.25">
      <c r="M88" s="2">
        <f>INDEX('Time Trial 2024_05_14 Results'!$L$2:$L$76,MATCH(N88,'Time Trial 2024_05_14 Results'!$K$2:$K$76,0))</f>
        <v>1.7430555555555557E-2</v>
      </c>
      <c r="N88" s="5" t="str">
        <f>'Time Trial 2024_05_14 Results'!P20</f>
        <v>Rich cornell</v>
      </c>
      <c r="P88" s="4" t="s">
        <v>197</v>
      </c>
      <c r="Q88" s="11" t="s">
        <v>197</v>
      </c>
      <c r="R88" s="12" t="str">
        <f t="shared" si="26"/>
        <v>-</v>
      </c>
      <c r="S88" s="4" t="str">
        <f t="shared" si="19"/>
        <v>-</v>
      </c>
      <c r="T88" s="4" t="str">
        <f t="shared" si="20"/>
        <v>-</v>
      </c>
      <c r="V88">
        <v>87</v>
      </c>
      <c r="W88" t="e">
        <f t="shared" si="21"/>
        <v>#N/A</v>
      </c>
      <c r="X88" s="2" t="e">
        <f t="shared" si="22"/>
        <v>#N/A</v>
      </c>
      <c r="AA88">
        <v>87</v>
      </c>
      <c r="AB88" t="e">
        <f t="shared" si="23"/>
        <v>#N/A</v>
      </c>
      <c r="AC88" s="13" t="e">
        <f t="shared" si="24"/>
        <v>#N/A</v>
      </c>
    </row>
    <row r="89" spans="13:29" x14ac:dyDescent="0.25">
      <c r="M89" s="2">
        <f>INDEX('Time Trial 2024_05_14 Results'!$L$2:$L$76,MATCH(N89,'Time Trial 2024_05_14 Results'!$K$2:$K$76,0))</f>
        <v>1.7743055555555557E-2</v>
      </c>
      <c r="N89" s="5" t="str">
        <f>'Time Trial 2024_05_14 Results'!P21</f>
        <v>Ella Neave</v>
      </c>
      <c r="P89" s="4" t="s">
        <v>197</v>
      </c>
      <c r="Q89" s="11" t="s">
        <v>197</v>
      </c>
      <c r="R89" s="12" t="str">
        <f t="shared" si="26"/>
        <v>-</v>
      </c>
      <c r="S89" s="4" t="str">
        <f t="shared" si="19"/>
        <v>-</v>
      </c>
      <c r="T89" s="4" t="str">
        <f t="shared" si="20"/>
        <v>-</v>
      </c>
      <c r="V89">
        <v>88</v>
      </c>
      <c r="W89" t="e">
        <f t="shared" si="21"/>
        <v>#N/A</v>
      </c>
      <c r="X89" s="2" t="e">
        <f t="shared" si="22"/>
        <v>#N/A</v>
      </c>
      <c r="AA89">
        <v>88</v>
      </c>
      <c r="AB89" t="e">
        <f t="shared" si="23"/>
        <v>#N/A</v>
      </c>
      <c r="AC89" s="13" t="e">
        <f t="shared" si="24"/>
        <v>#N/A</v>
      </c>
    </row>
    <row r="90" spans="13:29" x14ac:dyDescent="0.25">
      <c r="M90" s="2">
        <f>INDEX('Time Trial 2024_05_14 Results'!$L$2:$L$76,MATCH(N90,'Time Trial 2024_05_14 Results'!$K$2:$K$76,0))</f>
        <v>1.7893518518518517E-2</v>
      </c>
      <c r="N90" s="5" t="str">
        <f>'Time Trial 2024_05_14 Results'!P22</f>
        <v>David Pollard</v>
      </c>
      <c r="P90" s="4" t="s">
        <v>197</v>
      </c>
      <c r="Q90" s="11" t="s">
        <v>197</v>
      </c>
      <c r="R90" s="12" t="str">
        <f t="shared" si="26"/>
        <v>-</v>
      </c>
      <c r="S90" s="4" t="str">
        <f t="shared" si="19"/>
        <v>-</v>
      </c>
      <c r="T90" s="4" t="str">
        <f t="shared" si="20"/>
        <v>-</v>
      </c>
      <c r="V90">
        <v>89</v>
      </c>
      <c r="W90" t="e">
        <f t="shared" si="21"/>
        <v>#N/A</v>
      </c>
      <c r="X90" s="2" t="e">
        <f t="shared" si="22"/>
        <v>#N/A</v>
      </c>
      <c r="AA90">
        <v>89</v>
      </c>
      <c r="AB90" t="e">
        <f t="shared" si="23"/>
        <v>#N/A</v>
      </c>
      <c r="AC90" s="13" t="e">
        <f t="shared" si="24"/>
        <v>#N/A</v>
      </c>
    </row>
    <row r="91" spans="13:29" x14ac:dyDescent="0.25">
      <c r="M91" s="2">
        <f>INDEX('Time Trial 2024_05_14 Results'!$L$2:$L$76,MATCH(N91,'Time Trial 2024_05_14 Results'!$K$2:$K$76,0))</f>
        <v>1.8043981481481484E-2</v>
      </c>
      <c r="N91" s="5" t="str">
        <f>'Time Trial 2024_05_14 Results'!P23</f>
        <v>Simon Hillier</v>
      </c>
      <c r="P91" s="4" t="s">
        <v>197</v>
      </c>
      <c r="Q91" s="11" t="s">
        <v>197</v>
      </c>
      <c r="R91" s="12" t="str">
        <f t="shared" si="26"/>
        <v>-</v>
      </c>
      <c r="S91" s="4" t="str">
        <f t="shared" si="19"/>
        <v>-</v>
      </c>
      <c r="T91" s="4" t="str">
        <f t="shared" si="20"/>
        <v>-</v>
      </c>
      <c r="V91">
        <v>90</v>
      </c>
      <c r="W91" t="e">
        <f t="shared" si="21"/>
        <v>#N/A</v>
      </c>
      <c r="X91" s="2" t="e">
        <f t="shared" si="22"/>
        <v>#N/A</v>
      </c>
      <c r="AA91">
        <v>90</v>
      </c>
      <c r="AB91" t="e">
        <f t="shared" si="23"/>
        <v>#N/A</v>
      </c>
      <c r="AC91" s="13" t="e">
        <f t="shared" si="24"/>
        <v>#N/A</v>
      </c>
    </row>
    <row r="92" spans="13:29" x14ac:dyDescent="0.25">
      <c r="M92" s="2">
        <f>INDEX('Time Trial 2024_05_14 Results'!$L$2:$L$76,MATCH(N92,'Time Trial 2024_05_14 Results'!$K$2:$K$76,0))</f>
        <v>1.8067129629629631E-2</v>
      </c>
      <c r="N92" s="5" t="str">
        <f>'Time Trial 2024_05_14 Results'!P24</f>
        <v>Helen James</v>
      </c>
      <c r="P92" s="4" t="s">
        <v>197</v>
      </c>
      <c r="Q92" s="11" t="s">
        <v>197</v>
      </c>
      <c r="R92" s="12" t="str">
        <f t="shared" si="26"/>
        <v>-</v>
      </c>
      <c r="S92" s="4" t="str">
        <f t="shared" si="19"/>
        <v>-</v>
      </c>
      <c r="T92" s="4" t="str">
        <f t="shared" si="20"/>
        <v>-</v>
      </c>
      <c r="V92">
        <v>91</v>
      </c>
      <c r="W92" t="e">
        <f t="shared" si="21"/>
        <v>#N/A</v>
      </c>
      <c r="X92" s="2" t="e">
        <f t="shared" si="22"/>
        <v>#N/A</v>
      </c>
      <c r="AA92">
        <v>91</v>
      </c>
      <c r="AB92" t="e">
        <f t="shared" si="23"/>
        <v>#N/A</v>
      </c>
      <c r="AC92" s="13" t="e">
        <f t="shared" si="24"/>
        <v>#N/A</v>
      </c>
    </row>
    <row r="93" spans="13:29" x14ac:dyDescent="0.25">
      <c r="M93" s="2">
        <f>INDEX('Time Trial 2024_05_14 Results'!$L$2:$L$76,MATCH(N93,'Time Trial 2024_05_14 Results'!$K$2:$K$76,0))</f>
        <v>1.8356481481481481E-2</v>
      </c>
      <c r="N93" s="5" t="str">
        <f>'Time Trial 2024_05_14 Results'!P25</f>
        <v>Maruis Neave</v>
      </c>
      <c r="P93" s="4" t="s">
        <v>197</v>
      </c>
      <c r="Q93" s="11" t="s">
        <v>197</v>
      </c>
      <c r="R93" s="12" t="str">
        <f t="shared" si="26"/>
        <v>-</v>
      </c>
      <c r="S93" s="4" t="str">
        <f t="shared" si="19"/>
        <v>-</v>
      </c>
      <c r="T93" s="4" t="str">
        <f t="shared" si="20"/>
        <v>-</v>
      </c>
      <c r="V93">
        <v>92</v>
      </c>
      <c r="W93" t="e">
        <f t="shared" si="21"/>
        <v>#N/A</v>
      </c>
      <c r="X93" s="2" t="e">
        <f t="shared" si="22"/>
        <v>#N/A</v>
      </c>
      <c r="AA93">
        <v>92</v>
      </c>
      <c r="AB93" t="e">
        <f t="shared" si="23"/>
        <v>#N/A</v>
      </c>
      <c r="AC93" s="13" t="e">
        <f t="shared" si="24"/>
        <v>#N/A</v>
      </c>
    </row>
    <row r="94" spans="13:29" x14ac:dyDescent="0.25">
      <c r="M94" s="2">
        <f>INDEX('Time Trial 2024_05_14 Results'!$L$2:$L$76,MATCH(N94,'Time Trial 2024_05_14 Results'!$K$2:$K$76,0))</f>
        <v>1.8530092592592595E-2</v>
      </c>
      <c r="N94" s="5" t="str">
        <f>'Time Trial 2024_05_14 Results'!P26</f>
        <v>Peter Williams</v>
      </c>
      <c r="P94" s="4" t="s">
        <v>197</v>
      </c>
      <c r="Q94" s="11" t="s">
        <v>197</v>
      </c>
      <c r="R94" s="12" t="str">
        <f t="shared" si="26"/>
        <v>-</v>
      </c>
      <c r="S94" s="4" t="str">
        <f t="shared" si="19"/>
        <v>-</v>
      </c>
      <c r="T94" s="4" t="str">
        <f t="shared" si="20"/>
        <v>-</v>
      </c>
      <c r="V94">
        <v>93</v>
      </c>
      <c r="W94" t="e">
        <f t="shared" si="21"/>
        <v>#N/A</v>
      </c>
      <c r="X94" s="2" t="e">
        <f t="shared" si="22"/>
        <v>#N/A</v>
      </c>
      <c r="AA94">
        <v>93</v>
      </c>
      <c r="AB94" t="e">
        <f t="shared" si="23"/>
        <v>#N/A</v>
      </c>
      <c r="AC94" s="13" t="e">
        <f t="shared" si="24"/>
        <v>#N/A</v>
      </c>
    </row>
    <row r="95" spans="13:29" x14ac:dyDescent="0.25">
      <c r="M95" s="2">
        <f>INDEX('Time Trial 2024_05_14 Results'!$L$2:$L$76,MATCH(N95,'Time Trial 2024_05_14 Results'!$K$2:$K$76,0))</f>
        <v>1.8541666666666668E-2</v>
      </c>
      <c r="N95" s="5" t="str">
        <f>'Time Trial 2024_05_14 Results'!P27</f>
        <v>Alan Barton</v>
      </c>
      <c r="P95" s="4" t="s">
        <v>197</v>
      </c>
      <c r="Q95" s="11" t="s">
        <v>197</v>
      </c>
      <c r="R95" s="12" t="str">
        <f t="shared" si="26"/>
        <v>-</v>
      </c>
      <c r="S95" s="4" t="str">
        <f t="shared" si="19"/>
        <v>-</v>
      </c>
      <c r="T95" s="4" t="str">
        <f t="shared" si="20"/>
        <v>-</v>
      </c>
      <c r="V95">
        <v>94</v>
      </c>
      <c r="W95" t="e">
        <f t="shared" si="21"/>
        <v>#N/A</v>
      </c>
      <c r="X95" s="2" t="e">
        <f t="shared" si="22"/>
        <v>#N/A</v>
      </c>
      <c r="AA95">
        <v>94</v>
      </c>
      <c r="AB95" t="e">
        <f t="shared" si="23"/>
        <v>#N/A</v>
      </c>
      <c r="AC95" s="13" t="e">
        <f t="shared" si="24"/>
        <v>#N/A</v>
      </c>
    </row>
    <row r="96" spans="13:29" x14ac:dyDescent="0.25">
      <c r="M96" s="2">
        <f>INDEX('Time Trial 2024_05_14 Results'!$L$2:$L$76,MATCH(N96,'Time Trial 2024_05_14 Results'!$K$2:$K$76,0))</f>
        <v>1.8819444444444448E-2</v>
      </c>
      <c r="N96" s="5" t="str">
        <f>'Time Trial 2024_05_14 Results'!P28</f>
        <v>Stuart Marks</v>
      </c>
      <c r="P96" s="4" t="s">
        <v>197</v>
      </c>
      <c r="Q96" s="11" t="s">
        <v>197</v>
      </c>
      <c r="R96" s="12" t="str">
        <f t="shared" si="26"/>
        <v>-</v>
      </c>
      <c r="S96" s="4" t="str">
        <f t="shared" si="19"/>
        <v>-</v>
      </c>
      <c r="T96" s="4" t="str">
        <f t="shared" si="20"/>
        <v>-</v>
      </c>
      <c r="V96">
        <v>95</v>
      </c>
      <c r="W96" t="e">
        <f t="shared" si="21"/>
        <v>#N/A</v>
      </c>
      <c r="X96" s="2" t="e">
        <f t="shared" si="22"/>
        <v>#N/A</v>
      </c>
      <c r="AA96">
        <v>95</v>
      </c>
      <c r="AB96" t="e">
        <f t="shared" si="23"/>
        <v>#N/A</v>
      </c>
      <c r="AC96" s="13" t="e">
        <f t="shared" si="24"/>
        <v>#N/A</v>
      </c>
    </row>
    <row r="97" spans="13:29" x14ac:dyDescent="0.25">
      <c r="M97" s="2">
        <f>INDEX('Time Trial 2024_05_14 Results'!$L$2:$L$76,MATCH(N97,'Time Trial 2024_05_14 Results'!$K$2:$K$76,0))</f>
        <v>1.8958333333333334E-2</v>
      </c>
      <c r="N97" s="5" t="str">
        <f>'Time Trial 2024_05_14 Results'!P29</f>
        <v>Nathan Atkins Brooks</v>
      </c>
      <c r="P97" s="4" t="s">
        <v>197</v>
      </c>
      <c r="Q97" s="11" t="s">
        <v>197</v>
      </c>
      <c r="R97" s="12" t="str">
        <f t="shared" si="26"/>
        <v>-</v>
      </c>
      <c r="S97" s="4" t="str">
        <f t="shared" si="19"/>
        <v>-</v>
      </c>
      <c r="T97" s="4" t="str">
        <f t="shared" si="20"/>
        <v>-</v>
      </c>
      <c r="V97">
        <v>96</v>
      </c>
      <c r="W97" t="e">
        <f t="shared" si="21"/>
        <v>#N/A</v>
      </c>
      <c r="X97" s="2" t="e">
        <f t="shared" si="22"/>
        <v>#N/A</v>
      </c>
      <c r="AA97">
        <v>96</v>
      </c>
      <c r="AB97" t="e">
        <f t="shared" si="23"/>
        <v>#N/A</v>
      </c>
      <c r="AC97" s="13" t="e">
        <f t="shared" si="24"/>
        <v>#N/A</v>
      </c>
    </row>
    <row r="98" spans="13:29" x14ac:dyDescent="0.25">
      <c r="M98" s="2">
        <f>INDEX('Time Trial 2024_05_14 Results'!$L$2:$L$76,MATCH(N98,'Time Trial 2024_05_14 Results'!$K$2:$K$76,0))</f>
        <v>1.9201388888888889E-2</v>
      </c>
      <c r="N98" s="5" t="str">
        <f>'Time Trial 2024_05_14 Results'!P30</f>
        <v>Alison Hartley</v>
      </c>
      <c r="P98" s="4" t="s">
        <v>197</v>
      </c>
      <c r="Q98" s="11" t="s">
        <v>197</v>
      </c>
      <c r="R98" s="12" t="str">
        <f t="shared" si="26"/>
        <v>-</v>
      </c>
      <c r="S98" s="4" t="str">
        <f t="shared" si="19"/>
        <v>-</v>
      </c>
      <c r="T98" s="4" t="str">
        <f t="shared" si="20"/>
        <v>-</v>
      </c>
      <c r="V98">
        <v>97</v>
      </c>
      <c r="W98" t="e">
        <f t="shared" si="21"/>
        <v>#N/A</v>
      </c>
      <c r="X98" s="2" t="e">
        <f t="shared" si="22"/>
        <v>#N/A</v>
      </c>
      <c r="AA98">
        <v>97</v>
      </c>
      <c r="AB98" t="e">
        <f t="shared" si="23"/>
        <v>#N/A</v>
      </c>
      <c r="AC98" s="13" t="e">
        <f t="shared" si="24"/>
        <v>#N/A</v>
      </c>
    </row>
    <row r="99" spans="13:29" x14ac:dyDescent="0.25">
      <c r="M99" s="2">
        <f>INDEX('Time Trial 2024_05_14 Results'!$L$2:$L$76,MATCH(N99,'Time Trial 2024_05_14 Results'!$K$2:$K$76,0))</f>
        <v>1.9652777777777779E-2</v>
      </c>
      <c r="N99" s="5" t="str">
        <f>'Time Trial 2024_05_14 Results'!P31</f>
        <v>Nigel Best</v>
      </c>
      <c r="P99" s="4" t="s">
        <v>197</v>
      </c>
      <c r="Q99" s="11" t="s">
        <v>197</v>
      </c>
      <c r="R99" s="12" t="str">
        <f t="shared" si="26"/>
        <v>-</v>
      </c>
      <c r="S99" s="4" t="str">
        <f t="shared" si="19"/>
        <v>-</v>
      </c>
      <c r="T99" s="4" t="str">
        <f t="shared" si="20"/>
        <v>-</v>
      </c>
      <c r="V99">
        <v>98</v>
      </c>
      <c r="W99" t="e">
        <f t="shared" si="21"/>
        <v>#N/A</v>
      </c>
      <c r="X99" s="2" t="e">
        <f t="shared" si="22"/>
        <v>#N/A</v>
      </c>
      <c r="AA99">
        <v>98</v>
      </c>
      <c r="AB99" t="e">
        <f t="shared" si="23"/>
        <v>#N/A</v>
      </c>
      <c r="AC99" s="13" t="e">
        <f t="shared" si="24"/>
        <v>#N/A</v>
      </c>
    </row>
    <row r="100" spans="13:29" x14ac:dyDescent="0.25">
      <c r="M100" s="2">
        <f>INDEX('Time Trial 2024_05_14 Results'!$L$2:$L$76,MATCH(N100,'Time Trial 2024_05_14 Results'!$K$2:$K$76,0))</f>
        <v>1.9872685185185184E-2</v>
      </c>
      <c r="N100" s="5" t="str">
        <f>'Time Trial 2024_05_14 Results'!P32</f>
        <v>Megan Noble</v>
      </c>
      <c r="P100" s="4" t="s">
        <v>197</v>
      </c>
      <c r="Q100" s="11" t="s">
        <v>197</v>
      </c>
      <c r="R100" s="12" t="str">
        <f t="shared" si="26"/>
        <v>-</v>
      </c>
      <c r="S100" s="4" t="str">
        <f t="shared" si="19"/>
        <v>-</v>
      </c>
      <c r="T100" s="4" t="str">
        <f t="shared" si="20"/>
        <v>-</v>
      </c>
      <c r="V100">
        <v>99</v>
      </c>
      <c r="W100" t="e">
        <f t="shared" si="21"/>
        <v>#N/A</v>
      </c>
      <c r="X100" s="2" t="e">
        <f t="shared" si="22"/>
        <v>#N/A</v>
      </c>
      <c r="AA100">
        <v>99</v>
      </c>
      <c r="AB100" t="e">
        <f t="shared" si="23"/>
        <v>#N/A</v>
      </c>
      <c r="AC100" s="13" t="e">
        <f t="shared" si="24"/>
        <v>#N/A</v>
      </c>
    </row>
    <row r="101" spans="13:29" x14ac:dyDescent="0.25">
      <c r="M101" s="2">
        <f>INDEX('Time Trial 2024_05_14 Results'!$L$2:$L$76,MATCH(N101,'Time Trial 2024_05_14 Results'!$K$2:$K$76,0))</f>
        <v>1.9976851851851853E-2</v>
      </c>
      <c r="N101" s="5" t="str">
        <f>'Time Trial 2024_05_14 Results'!P33</f>
        <v>Pete Atkins</v>
      </c>
      <c r="P101" s="4" t="s">
        <v>197</v>
      </c>
      <c r="Q101" s="11" t="s">
        <v>197</v>
      </c>
      <c r="R101" s="12" t="str">
        <f t="shared" si="26"/>
        <v>-</v>
      </c>
      <c r="S101" s="4" t="str">
        <f t="shared" si="19"/>
        <v>-</v>
      </c>
      <c r="T101" s="4" t="str">
        <f t="shared" si="20"/>
        <v>-</v>
      </c>
      <c r="V101">
        <v>100</v>
      </c>
      <c r="W101" t="e">
        <f t="shared" si="21"/>
        <v>#N/A</v>
      </c>
      <c r="X101" s="2" t="e">
        <f t="shared" si="22"/>
        <v>#N/A</v>
      </c>
      <c r="AA101">
        <v>100</v>
      </c>
      <c r="AB101" t="e">
        <f t="shared" si="23"/>
        <v>#N/A</v>
      </c>
      <c r="AC101" s="13" t="e">
        <f t="shared" si="24"/>
        <v>#N/A</v>
      </c>
    </row>
    <row r="102" spans="13:29" x14ac:dyDescent="0.25">
      <c r="M102" s="2">
        <f>INDEX('Time Trial 2024_05_14 Results'!$L$2:$L$76,MATCH(N102,'Time Trial 2024_05_14 Results'!$K$2:$K$76,0))</f>
        <v>2.0092592592592592E-2</v>
      </c>
      <c r="N102" s="5" t="str">
        <f>'Time Trial 2024_05_14 Results'!P34</f>
        <v>Heather Muirden</v>
      </c>
      <c r="P102" s="4" t="s">
        <v>197</v>
      </c>
      <c r="Q102" s="11" t="s">
        <v>197</v>
      </c>
      <c r="R102" s="12" t="str">
        <f t="shared" si="26"/>
        <v>-</v>
      </c>
      <c r="S102" s="4" t="str">
        <f t="shared" si="19"/>
        <v>-</v>
      </c>
      <c r="T102" s="4" t="str">
        <f t="shared" si="20"/>
        <v>-</v>
      </c>
      <c r="V102">
        <v>101</v>
      </c>
      <c r="W102" t="e">
        <f t="shared" si="21"/>
        <v>#N/A</v>
      </c>
      <c r="X102" s="2" t="e">
        <f t="shared" si="22"/>
        <v>#N/A</v>
      </c>
      <c r="AA102">
        <v>101</v>
      </c>
      <c r="AB102" t="e">
        <f t="shared" si="23"/>
        <v>#N/A</v>
      </c>
      <c r="AC102" s="13" t="e">
        <f t="shared" si="24"/>
        <v>#N/A</v>
      </c>
    </row>
    <row r="103" spans="13:29" x14ac:dyDescent="0.25">
      <c r="M103" s="2">
        <f>INDEX('Time Trial 2024_05_14 Results'!$L$2:$L$76,MATCH(N103,'Time Trial 2024_05_14 Results'!$K$2:$K$76,0))</f>
        <v>2.0196759259259258E-2</v>
      </c>
      <c r="N103" s="5" t="str">
        <f>'Time Trial 2024_05_14 Results'!P35</f>
        <v>Lauren Bullen</v>
      </c>
      <c r="P103" s="4" t="s">
        <v>197</v>
      </c>
      <c r="Q103" s="11" t="s">
        <v>197</v>
      </c>
      <c r="R103" s="12" t="str">
        <f t="shared" si="26"/>
        <v>-</v>
      </c>
      <c r="S103" s="4" t="str">
        <f t="shared" si="19"/>
        <v>-</v>
      </c>
      <c r="T103" s="4" t="str">
        <f t="shared" si="20"/>
        <v>-</v>
      </c>
      <c r="V103">
        <v>102</v>
      </c>
      <c r="W103" t="e">
        <f t="shared" si="21"/>
        <v>#N/A</v>
      </c>
      <c r="X103" s="2" t="e">
        <f t="shared" si="22"/>
        <v>#N/A</v>
      </c>
      <c r="AA103">
        <v>102</v>
      </c>
      <c r="AB103" t="e">
        <f t="shared" si="23"/>
        <v>#N/A</v>
      </c>
      <c r="AC103" s="13" t="e">
        <f t="shared" si="24"/>
        <v>#N/A</v>
      </c>
    </row>
    <row r="104" spans="13:29" x14ac:dyDescent="0.25">
      <c r="M104" s="2">
        <f>INDEX('Time Trial 2024_05_14 Results'!$L$2:$L$76,MATCH(N104,'Time Trial 2024_05_14 Results'!$K$2:$K$76,0))</f>
        <v>2.0613425925925927E-2</v>
      </c>
      <c r="N104" s="5" t="str">
        <f>'Time Trial 2024_05_14 Results'!P36</f>
        <v>Liz Gianopoulos</v>
      </c>
      <c r="P104" s="4" t="s">
        <v>197</v>
      </c>
      <c r="Q104" s="11" t="s">
        <v>197</v>
      </c>
      <c r="R104" s="12" t="str">
        <f t="shared" si="26"/>
        <v>-</v>
      </c>
      <c r="S104" s="4" t="str">
        <f t="shared" si="19"/>
        <v>-</v>
      </c>
      <c r="T104" s="4" t="str">
        <f t="shared" si="20"/>
        <v>-</v>
      </c>
      <c r="V104">
        <v>103</v>
      </c>
      <c r="W104" t="e">
        <f t="shared" si="21"/>
        <v>#N/A</v>
      </c>
      <c r="X104" s="2" t="e">
        <f t="shared" si="22"/>
        <v>#N/A</v>
      </c>
      <c r="AA104">
        <v>103</v>
      </c>
      <c r="AB104" t="e">
        <f t="shared" si="23"/>
        <v>#N/A</v>
      </c>
      <c r="AC104" s="13" t="e">
        <f t="shared" si="24"/>
        <v>#N/A</v>
      </c>
    </row>
    <row r="105" spans="13:29" x14ac:dyDescent="0.25">
      <c r="M105" s="2">
        <f>INDEX('Time Trial 2024_05_14 Results'!$L$2:$L$76,MATCH(N105,'Time Trial 2024_05_14 Results'!$K$2:$K$76,0))</f>
        <v>2.1527777777777781E-2</v>
      </c>
      <c r="N105" s="5" t="str">
        <f>'Time Trial 2024_05_14 Results'!P37</f>
        <v>Claire Butler</v>
      </c>
      <c r="P105" s="4" t="s">
        <v>197</v>
      </c>
      <c r="Q105" s="11" t="s">
        <v>197</v>
      </c>
      <c r="R105" s="12" t="str">
        <f t="shared" si="26"/>
        <v>-</v>
      </c>
      <c r="S105" s="4" t="str">
        <f t="shared" si="19"/>
        <v>-</v>
      </c>
      <c r="T105" s="4" t="str">
        <f t="shared" si="20"/>
        <v>-</v>
      </c>
      <c r="V105">
        <v>104</v>
      </c>
      <c r="W105" t="e">
        <f t="shared" si="21"/>
        <v>#N/A</v>
      </c>
      <c r="X105" s="2" t="e">
        <f t="shared" si="22"/>
        <v>#N/A</v>
      </c>
      <c r="AA105">
        <v>104</v>
      </c>
      <c r="AB105" t="e">
        <f t="shared" si="23"/>
        <v>#N/A</v>
      </c>
      <c r="AC105" s="13" t="e">
        <f t="shared" si="24"/>
        <v>#N/A</v>
      </c>
    </row>
    <row r="106" spans="13:29" x14ac:dyDescent="0.25">
      <c r="M106" s="2">
        <f>INDEX('Time Trial 2024_05_14 Results'!$L$2:$L$76,MATCH(N106,'Time Trial 2024_05_14 Results'!$K$2:$K$76,0))</f>
        <v>2.1817129629629631E-2</v>
      </c>
      <c r="N106" s="5" t="str">
        <f>'Time Trial 2024_05_14 Results'!P38</f>
        <v>Daniel Hague</v>
      </c>
      <c r="P106" s="4" t="s">
        <v>197</v>
      </c>
      <c r="Q106" s="11" t="s">
        <v>197</v>
      </c>
      <c r="R106" s="12" t="str">
        <f t="shared" si="26"/>
        <v>-</v>
      </c>
      <c r="S106" s="4" t="str">
        <f t="shared" si="19"/>
        <v>-</v>
      </c>
      <c r="T106" s="4" t="str">
        <f t="shared" si="20"/>
        <v>-</v>
      </c>
      <c r="V106">
        <v>105</v>
      </c>
      <c r="W106" t="e">
        <f t="shared" si="21"/>
        <v>#N/A</v>
      </c>
      <c r="X106" s="2" t="e">
        <f t="shared" si="22"/>
        <v>#N/A</v>
      </c>
      <c r="AA106">
        <v>105</v>
      </c>
      <c r="AB106" t="e">
        <f t="shared" si="23"/>
        <v>#N/A</v>
      </c>
      <c r="AC106" s="13" t="e">
        <f t="shared" si="24"/>
        <v>#N/A</v>
      </c>
    </row>
    <row r="107" spans="13:29" x14ac:dyDescent="0.25">
      <c r="M107" s="2">
        <f>INDEX('Time Trial 2024_05_14 Results'!$L$2:$L$76,MATCH(N107,'Time Trial 2024_05_14 Results'!$K$2:$K$76,0))</f>
        <v>2.2326388888888885E-2</v>
      </c>
      <c r="N107" s="5" t="str">
        <f>'Time Trial 2024_05_14 Results'!P39</f>
        <v>Geoff Noble</v>
      </c>
      <c r="P107" s="4" t="s">
        <v>197</v>
      </c>
      <c r="Q107" s="11" t="s">
        <v>197</v>
      </c>
      <c r="R107" s="12" t="str">
        <f t="shared" si="26"/>
        <v>-</v>
      </c>
      <c r="S107" s="4" t="str">
        <f t="shared" si="19"/>
        <v>-</v>
      </c>
      <c r="T107" s="4" t="str">
        <f t="shared" si="20"/>
        <v>-</v>
      </c>
      <c r="V107">
        <v>106</v>
      </c>
      <c r="W107" t="e">
        <f t="shared" si="21"/>
        <v>#N/A</v>
      </c>
      <c r="X107" s="2" t="e">
        <f t="shared" si="22"/>
        <v>#N/A</v>
      </c>
      <c r="AA107">
        <v>106</v>
      </c>
      <c r="AB107" t="e">
        <f t="shared" si="23"/>
        <v>#N/A</v>
      </c>
      <c r="AC107" s="13" t="e">
        <f t="shared" si="24"/>
        <v>#N/A</v>
      </c>
    </row>
    <row r="108" spans="13:29" x14ac:dyDescent="0.25">
      <c r="M108" s="2">
        <f>INDEX('Time Trial 2024_05_14 Results'!$L$2:$L$76,MATCH(N108,'Time Trial 2024_05_14 Results'!$K$2:$K$76,0))</f>
        <v>2.238425925925926E-2</v>
      </c>
      <c r="N108" s="5" t="str">
        <f>'Time Trial 2024_05_14 Results'!P40</f>
        <v>Suzanne Buch</v>
      </c>
      <c r="P108" s="4" t="s">
        <v>197</v>
      </c>
      <c r="Q108" s="11" t="s">
        <v>197</v>
      </c>
      <c r="R108" s="12" t="str">
        <f t="shared" si="26"/>
        <v>-</v>
      </c>
      <c r="S108" s="4" t="str">
        <f t="shared" si="19"/>
        <v>-</v>
      </c>
      <c r="T108" s="4" t="str">
        <f t="shared" si="20"/>
        <v>-</v>
      </c>
      <c r="V108">
        <v>107</v>
      </c>
      <c r="W108" t="e">
        <f t="shared" si="21"/>
        <v>#N/A</v>
      </c>
      <c r="X108" s="2" t="e">
        <f t="shared" si="22"/>
        <v>#N/A</v>
      </c>
      <c r="AA108">
        <v>107</v>
      </c>
      <c r="AB108" t="e">
        <f t="shared" si="23"/>
        <v>#N/A</v>
      </c>
      <c r="AC108" s="13" t="e">
        <f t="shared" si="24"/>
        <v>#N/A</v>
      </c>
    </row>
    <row r="109" spans="13:29" x14ac:dyDescent="0.25">
      <c r="M109" s="2">
        <f>INDEX('Time Trial 2024_05_14 Results'!$L$2:$L$76,MATCH(N109,'Time Trial 2024_05_14 Results'!$K$2:$K$76,0))</f>
        <v>2.3576388888888893E-2</v>
      </c>
      <c r="N109" s="5" t="str">
        <f>'Time Trial 2024_05_14 Results'!P41</f>
        <v>Helena Jordan</v>
      </c>
      <c r="P109" s="4" t="s">
        <v>197</v>
      </c>
      <c r="Q109" s="11" t="s">
        <v>197</v>
      </c>
      <c r="R109" s="12" t="str">
        <f t="shared" si="26"/>
        <v>-</v>
      </c>
      <c r="S109" s="4" t="str">
        <f t="shared" si="19"/>
        <v>-</v>
      </c>
      <c r="T109" s="4" t="str">
        <f t="shared" si="20"/>
        <v>-</v>
      </c>
      <c r="V109">
        <v>108</v>
      </c>
      <c r="W109" t="e">
        <f t="shared" si="21"/>
        <v>#N/A</v>
      </c>
      <c r="X109" s="2" t="e">
        <f t="shared" si="22"/>
        <v>#N/A</v>
      </c>
      <c r="AA109">
        <v>108</v>
      </c>
      <c r="AB109" t="e">
        <f t="shared" si="23"/>
        <v>#N/A</v>
      </c>
      <c r="AC109" s="13" t="e">
        <f t="shared" si="24"/>
        <v>#N/A</v>
      </c>
    </row>
    <row r="110" spans="13:29" x14ac:dyDescent="0.25">
      <c r="M110" s="2">
        <f>INDEX('Time Trial 2024_05_14 Results'!$L$2:$L$76,MATCH(N110,'Time Trial 2024_05_14 Results'!$K$2:$K$76,0))</f>
        <v>2.4710648148148148E-2</v>
      </c>
      <c r="N110" s="5" t="str">
        <f>'Time Trial 2024_05_14 Results'!P42</f>
        <v>Jane Footer</v>
      </c>
      <c r="P110" s="4" t="s">
        <v>197</v>
      </c>
      <c r="Q110" s="11" t="s">
        <v>197</v>
      </c>
      <c r="R110" s="12" t="str">
        <f t="shared" si="26"/>
        <v>-</v>
      </c>
      <c r="S110" s="4" t="str">
        <f t="shared" si="19"/>
        <v>-</v>
      </c>
      <c r="T110" s="4" t="str">
        <f t="shared" si="20"/>
        <v>-</v>
      </c>
      <c r="V110">
        <v>109</v>
      </c>
      <c r="W110" t="e">
        <f t="shared" si="21"/>
        <v>#N/A</v>
      </c>
      <c r="X110" s="2" t="e">
        <f t="shared" si="22"/>
        <v>#N/A</v>
      </c>
      <c r="AA110">
        <v>109</v>
      </c>
      <c r="AB110" t="e">
        <f t="shared" si="23"/>
        <v>#N/A</v>
      </c>
      <c r="AC110" s="13" t="e">
        <f t="shared" si="24"/>
        <v>#N/A</v>
      </c>
    </row>
    <row r="111" spans="13:29" x14ac:dyDescent="0.25">
      <c r="M111" s="2">
        <f>INDEX('Time Trial 2024_05_14 Results'!$L$2:$L$76,MATCH(N111,'Time Trial 2024_05_14 Results'!$K$2:$K$76,0))</f>
        <v>2.9849537037037036E-2</v>
      </c>
      <c r="N111" s="5" t="str">
        <f>'Time Trial 2024_05_14 Results'!P43</f>
        <v>Paul Aylett</v>
      </c>
      <c r="P111" s="4" t="s">
        <v>197</v>
      </c>
      <c r="Q111" s="11" t="s">
        <v>197</v>
      </c>
      <c r="R111" s="12" t="str">
        <f t="shared" si="26"/>
        <v>-</v>
      </c>
      <c r="S111" s="4" t="str">
        <f t="shared" si="19"/>
        <v>-</v>
      </c>
      <c r="T111" s="4" t="str">
        <f t="shared" si="20"/>
        <v>-</v>
      </c>
      <c r="V111">
        <v>110</v>
      </c>
      <c r="W111" t="e">
        <f t="shared" si="21"/>
        <v>#N/A</v>
      </c>
      <c r="X111" s="2" t="e">
        <f t="shared" si="22"/>
        <v>#N/A</v>
      </c>
      <c r="AA111">
        <v>110</v>
      </c>
      <c r="AB111" t="e">
        <f t="shared" si="23"/>
        <v>#N/A</v>
      </c>
      <c r="AC111" s="13" t="e">
        <f t="shared" si="24"/>
        <v>#N/A</v>
      </c>
    </row>
    <row r="112" spans="13:29" x14ac:dyDescent="0.25">
      <c r="M112" s="2"/>
      <c r="P112" s="4"/>
      <c r="Q112" s="11"/>
      <c r="R112" s="12"/>
      <c r="X112" s="2"/>
      <c r="AC112" s="13"/>
    </row>
    <row r="113" spans="13:29" x14ac:dyDescent="0.25">
      <c r="M113" s="2"/>
      <c r="P113" s="4"/>
      <c r="Q113" s="11"/>
      <c r="R113" s="12"/>
      <c r="X113" s="2"/>
      <c r="AC113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 Trial 2024_05_14 Results</vt:lpstr>
      <vt:lpstr>Time Trial 2024_06_11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Yeates</dc:creator>
  <cp:lastModifiedBy>Florian Yeates</cp:lastModifiedBy>
  <dcterms:created xsi:type="dcterms:W3CDTF">2024-05-14T21:13:42Z</dcterms:created>
  <dcterms:modified xsi:type="dcterms:W3CDTF">2024-06-14T22:15:30Z</dcterms:modified>
</cp:coreProperties>
</file>